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E:\ARCHIVOS ANTERIORES\asuntos Llubí\proyecto pluviales llubí\FASES 1, 2 Y 3 MAYO 2020\"/>
    </mc:Choice>
  </mc:AlternateContent>
  <xr:revisionPtr revIDLastSave="0" documentId="8_{24A2C4AD-0079-4A31-98CC-F0447188F36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1" i="1"/>
  <c r="G21" i="1" s="1"/>
  <c r="S6" i="1" l="1"/>
  <c r="S15" i="1" l="1"/>
  <c r="S8" i="1" s="1"/>
  <c r="K15" i="1"/>
  <c r="K8" i="1" s="1"/>
  <c r="K6" i="1" s="1"/>
  <c r="K60" i="1"/>
  <c r="K53" i="1" s="1"/>
  <c r="S10" i="1"/>
  <c r="K10" i="1"/>
  <c r="K55" i="1" l="1"/>
  <c r="K50" i="1"/>
  <c r="K17" i="1"/>
  <c r="K51" i="1" l="1"/>
  <c r="S7" i="1"/>
  <c r="S17" i="1" l="1"/>
  <c r="S19" i="1" l="1"/>
  <c r="S23" i="1"/>
  <c r="K14" i="1"/>
  <c r="K62" i="1"/>
  <c r="K59" i="1" l="1"/>
  <c r="K23" i="1"/>
  <c r="K64" i="1"/>
  <c r="K19" i="1" l="1"/>
  <c r="K68" i="1"/>
  <c r="K12" i="1" l="1"/>
  <c r="K7" i="1"/>
  <c r="S12" i="1"/>
  <c r="K57" i="1" l="1"/>
  <c r="S14" i="1"/>
  <c r="C24" i="1" l="1"/>
  <c r="C22" i="1"/>
  <c r="C20" i="1"/>
  <c r="C15" i="1"/>
  <c r="C13" i="1"/>
  <c r="C17" i="1" s="1"/>
  <c r="C18" i="1" s="1"/>
  <c r="G18" i="1" s="1"/>
  <c r="C8" i="1"/>
  <c r="C9" i="1" s="1"/>
  <c r="G9" i="1" s="1"/>
  <c r="C7" i="1" l="1"/>
  <c r="G7" i="1" s="1"/>
  <c r="C6" i="1"/>
  <c r="G6" i="1" s="1"/>
  <c r="C11" i="1"/>
  <c r="G11" i="1" s="1"/>
  <c r="C14" i="1" l="1"/>
  <c r="C19" i="1"/>
  <c r="G13" i="1" l="1"/>
  <c r="C10" i="1" l="1"/>
  <c r="C12" i="1" l="1"/>
  <c r="C30" i="1" s="1"/>
  <c r="G30" i="1" s="1"/>
  <c r="G15" i="1"/>
  <c r="G19" i="1" l="1"/>
  <c r="G17" i="1"/>
  <c r="G24" i="1" l="1"/>
  <c r="G22" i="1"/>
  <c r="G20" i="1"/>
  <c r="G14" i="1"/>
  <c r="G12" i="1"/>
  <c r="G10" i="1"/>
  <c r="G8" i="1"/>
  <c r="E26" i="1" l="1"/>
  <c r="G26" i="1" s="1"/>
  <c r="E28" i="1"/>
  <c r="G28" i="1" s="1"/>
  <c r="G33" i="1" l="1"/>
  <c r="G35" i="1" s="1"/>
  <c r="G37" i="1" l="1"/>
  <c r="G39" i="1" s="1"/>
  <c r="G41" i="1" s="1"/>
  <c r="G43" i="1" s="1"/>
</calcChain>
</file>

<file path=xl/sharedStrings.xml><?xml version="1.0" encoding="utf-8"?>
<sst xmlns="http://schemas.openxmlformats.org/spreadsheetml/2006/main" count="87" uniqueCount="41">
  <si>
    <t>M2 FRESAT D’ASFALT.</t>
  </si>
  <si>
    <t>QUANTITAT</t>
  </si>
  <si>
    <t>PREU</t>
  </si>
  <si>
    <t>IMPORT</t>
  </si>
  <si>
    <t>SEGURETAT I SALUT</t>
  </si>
  <si>
    <t>CONTROL QUALITAT</t>
  </si>
  <si>
    <t>GESTIÓ RESIDUS</t>
  </si>
  <si>
    <t>TOTAL PRESSUPOST EXECUCIÓ MATERIAL</t>
  </si>
  <si>
    <t>DESPESES GENERALS 13%</t>
  </si>
  <si>
    <t>BENEFICI INDUSTRIAL 6%</t>
  </si>
  <si>
    <t>TOTAL PRESSUPOST</t>
  </si>
  <si>
    <t xml:space="preserve">IVA 21% </t>
  </si>
  <si>
    <t xml:space="preserve">TOTAL IVA INCLOS </t>
  </si>
  <si>
    <t>UD SUMIDEROS</t>
  </si>
  <si>
    <t>ML CANONADA 400</t>
  </si>
  <si>
    <t xml:space="preserve">QUANTITAT </t>
  </si>
  <si>
    <t>tercera fase: fins al carrer mestre vidal</t>
  </si>
  <si>
    <t>Ml CANONADA 1000</t>
  </si>
  <si>
    <t>M3. CÀRREGA I TRANSPORT. Cantera</t>
  </si>
  <si>
    <t>M3. CÀRREGA I TRANSPORT. Residus</t>
  </si>
  <si>
    <t>M3 EXCAVACIÓ RASA VARIS DIAMETRES</t>
  </si>
  <si>
    <t>M3 FARCIMENT DE EXCAVACIÓ</t>
  </si>
  <si>
    <t>UD POU REGISTRE</t>
  </si>
  <si>
    <t>UD EMBORNAL D’OBRA FÀBRICA.</t>
  </si>
  <si>
    <t>M3 FARCIMENT DE TOT U</t>
  </si>
  <si>
    <t>UD EMBORNAL CORREGUT</t>
  </si>
  <si>
    <t xml:space="preserve">M2 CAPA DE RODAMENT </t>
  </si>
  <si>
    <t>PRIMERA FASE</t>
  </si>
  <si>
    <t>SEGONA FASE</t>
  </si>
  <si>
    <t>TERCERA FASE</t>
  </si>
  <si>
    <t>segona fase: fins al carrer A  camp d'esports.</t>
  </si>
  <si>
    <t>TOTAL PROJECTE</t>
  </si>
  <si>
    <t>M2 REG ADHERÈNCIA</t>
  </si>
  <si>
    <t>ML CANONADA 1200 PEAD</t>
  </si>
  <si>
    <t xml:space="preserve">M2 DEMOLICIÓ PAVIMENT </t>
  </si>
  <si>
    <t>Ml CANONADA 1000  PEAD</t>
  </si>
  <si>
    <t>RECOMPOSICIÓ PAVIMENT 10CM HORMIGÓN</t>
  </si>
  <si>
    <t>M2 CAPA DE RODAMENT ENTREMITJANA</t>
  </si>
  <si>
    <t>ML CANONADA 225 PEAD</t>
  </si>
  <si>
    <t>M3 FARCIMENT TOT U</t>
  </si>
  <si>
    <t>CONNEXIÓ EMBORNALS A XARXA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</si>
</sst>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justify" vertical="center"/>
    </xf>
    <xf numFmtId="2" fontId="0" fillId="0" borderId="0" xfId="0" applyNumberForma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134"/>
  <sheetViews>
    <sheetView tabSelected="1" workbookViewId="0">
      <selection activeCell="M26" sqref="M26"/>
    </sheetView>
  </sheetViews>
  <sheetFormatPr baseColWidth="10" defaultRowHeight="14.4" x14ac:dyDescent="0.3"/>
  <cols>
    <col min="1" max="1" width="43" customWidth="1"/>
    <col min="2" max="2" width="2.33203125" customWidth="1"/>
    <col min="3" max="3" width="10.88671875" customWidth="1"/>
    <col min="4" max="4" width="2" customWidth="1"/>
    <col min="5" max="5" width="9.6640625" customWidth="1"/>
    <col min="6" max="6" width="2.21875" customWidth="1"/>
    <col min="8" max="8" width="12.21875" customWidth="1"/>
    <col min="9" max="9" width="40" customWidth="1"/>
    <col min="10" max="10" width="2.88671875" customWidth="1"/>
    <col min="11" max="11" width="10.77734375" customWidth="1"/>
    <col min="12" max="12" width="3.21875" customWidth="1"/>
    <col min="13" max="13" width="7.88671875" customWidth="1"/>
    <col min="14" max="14" width="2.6640625" customWidth="1"/>
    <col min="15" max="15" width="10.5546875" customWidth="1"/>
    <col min="16" max="16" width="1.77734375" customWidth="1"/>
    <col min="17" max="17" width="40.21875" customWidth="1"/>
    <col min="18" max="18" width="2.21875" customWidth="1"/>
    <col min="19" max="19" width="12" bestFit="1" customWidth="1"/>
    <col min="20" max="20" width="2.88671875" customWidth="1"/>
    <col min="21" max="21" width="9.44140625" customWidth="1"/>
    <col min="22" max="22" width="3.109375" customWidth="1"/>
    <col min="23" max="23" width="10.109375" customWidth="1"/>
    <col min="24" max="24" width="12" bestFit="1" customWidth="1"/>
  </cols>
  <sheetData>
    <row r="3" spans="1:23" x14ac:dyDescent="0.3">
      <c r="I3" t="s">
        <v>27</v>
      </c>
      <c r="Q3" t="s">
        <v>28</v>
      </c>
      <c r="S3" t="s">
        <v>30</v>
      </c>
    </row>
    <row r="4" spans="1:23" ht="15.6" x14ac:dyDescent="0.3">
      <c r="A4" s="3" t="s">
        <v>31</v>
      </c>
      <c r="C4" t="s">
        <v>1</v>
      </c>
      <c r="E4" t="s">
        <v>2</v>
      </c>
      <c r="G4" t="s">
        <v>3</v>
      </c>
      <c r="K4" t="s">
        <v>15</v>
      </c>
      <c r="S4" t="s">
        <v>1</v>
      </c>
    </row>
    <row r="5" spans="1:23" ht="15.6" x14ac:dyDescent="0.3">
      <c r="A5" s="3"/>
    </row>
    <row r="6" spans="1:23" ht="15.6" x14ac:dyDescent="0.3">
      <c r="A6" s="1" t="s">
        <v>34</v>
      </c>
      <c r="C6" s="2">
        <f>C8</f>
        <v>1414</v>
      </c>
      <c r="E6" s="4">
        <v>6.31</v>
      </c>
      <c r="G6" s="4">
        <f t="shared" ref="G6:G30" si="0">C6*E6</f>
        <v>8922.34</v>
      </c>
      <c r="I6" t="s">
        <v>34</v>
      </c>
      <c r="K6" s="2">
        <f>K8</f>
        <v>493.00000000000006</v>
      </c>
      <c r="Q6" t="s">
        <v>34</v>
      </c>
      <c r="S6">
        <f>S21*2.5</f>
        <v>512.5</v>
      </c>
    </row>
    <row r="7" spans="1:23" ht="15.6" x14ac:dyDescent="0.3">
      <c r="A7" s="1" t="s">
        <v>32</v>
      </c>
      <c r="C7" s="2">
        <f>C8</f>
        <v>1414</v>
      </c>
      <c r="D7" s="2"/>
      <c r="E7" s="4">
        <v>0.37</v>
      </c>
      <c r="F7" s="2"/>
      <c r="G7" s="4">
        <f t="shared" si="0"/>
        <v>523.17999999999995</v>
      </c>
      <c r="H7" s="2"/>
      <c r="I7" s="1" t="s">
        <v>32</v>
      </c>
      <c r="K7" s="2">
        <f>K8</f>
        <v>493.00000000000006</v>
      </c>
      <c r="L7" s="2"/>
      <c r="M7" s="2"/>
      <c r="N7" s="2"/>
      <c r="O7" s="2"/>
      <c r="P7" s="1"/>
      <c r="Q7" t="s">
        <v>32</v>
      </c>
      <c r="S7" s="2">
        <f>S8</f>
        <v>464.00000000000006</v>
      </c>
      <c r="T7" s="2"/>
      <c r="U7" s="2"/>
      <c r="V7" s="2"/>
      <c r="W7" s="2"/>
    </row>
    <row r="8" spans="1:23" ht="15.6" x14ac:dyDescent="0.3">
      <c r="A8" s="1" t="s">
        <v>26</v>
      </c>
      <c r="C8" s="2">
        <f>K8+S8+K53</f>
        <v>1414</v>
      </c>
      <c r="D8" s="2"/>
      <c r="E8" s="4">
        <v>6.98</v>
      </c>
      <c r="F8" s="2"/>
      <c r="G8" s="4">
        <f t="shared" si="0"/>
        <v>9869.7200000000012</v>
      </c>
      <c r="H8" s="2"/>
      <c r="I8" s="1" t="s">
        <v>26</v>
      </c>
      <c r="K8" s="2">
        <f>2.2*K21+0.5*K15</f>
        <v>493.00000000000006</v>
      </c>
      <c r="L8" s="2"/>
      <c r="M8" s="2"/>
      <c r="N8" s="2"/>
      <c r="O8" s="2"/>
      <c r="P8" s="1"/>
      <c r="Q8" s="1" t="s">
        <v>26</v>
      </c>
      <c r="S8" s="2">
        <f>2.2*S21+0.5*S15</f>
        <v>464.00000000000006</v>
      </c>
      <c r="T8" s="2"/>
      <c r="U8" s="2"/>
      <c r="V8" s="2"/>
      <c r="W8" s="2"/>
    </row>
    <row r="9" spans="1:23" ht="15.6" x14ac:dyDescent="0.3">
      <c r="A9" s="1" t="s">
        <v>37</v>
      </c>
      <c r="C9" s="2">
        <f>C8</f>
        <v>1414</v>
      </c>
      <c r="D9" s="2"/>
      <c r="E9" s="4">
        <v>8.1999999999999993</v>
      </c>
      <c r="F9" s="2"/>
      <c r="G9" s="4">
        <f t="shared" si="0"/>
        <v>11594.8</v>
      </c>
      <c r="H9" s="2"/>
      <c r="K9" s="2"/>
      <c r="L9" s="2"/>
      <c r="M9" s="2"/>
      <c r="N9" s="2"/>
      <c r="O9" s="2"/>
      <c r="S9" s="2"/>
      <c r="T9" s="2"/>
      <c r="U9" s="2"/>
      <c r="V9" s="2"/>
      <c r="W9" s="2"/>
    </row>
    <row r="10" spans="1:23" ht="15.6" x14ac:dyDescent="0.3">
      <c r="A10" s="1" t="s">
        <v>0</v>
      </c>
      <c r="C10" s="2">
        <f>C8</f>
        <v>1414</v>
      </c>
      <c r="D10" s="2"/>
      <c r="E10" s="4">
        <v>2.48</v>
      </c>
      <c r="F10" s="2"/>
      <c r="G10" s="4">
        <f t="shared" si="0"/>
        <v>3506.72</v>
      </c>
      <c r="H10" s="2"/>
      <c r="I10" s="1" t="s">
        <v>0</v>
      </c>
      <c r="K10" s="2">
        <f>2.5*K21</f>
        <v>550</v>
      </c>
      <c r="L10" s="2"/>
      <c r="M10" s="2"/>
      <c r="N10" s="2"/>
      <c r="O10" s="2"/>
      <c r="P10" s="1"/>
      <c r="Q10" s="1" t="s">
        <v>0</v>
      </c>
      <c r="S10" s="2">
        <f>2.5*S21</f>
        <v>512.5</v>
      </c>
      <c r="T10" s="2"/>
      <c r="U10" s="2"/>
      <c r="V10" s="2"/>
      <c r="W10" s="2"/>
    </row>
    <row r="11" spans="1:23" ht="15.6" x14ac:dyDescent="0.3">
      <c r="A11" s="3" t="s">
        <v>36</v>
      </c>
      <c r="C11" s="2">
        <f>C8</f>
        <v>1414</v>
      </c>
      <c r="D11" s="2"/>
      <c r="E11" s="4">
        <v>18.23</v>
      </c>
      <c r="F11" s="2"/>
      <c r="G11" s="4">
        <f t="shared" si="0"/>
        <v>25777.22</v>
      </c>
      <c r="H11" s="2"/>
      <c r="K11" s="2"/>
      <c r="L11" s="2"/>
      <c r="M11" s="2"/>
      <c r="N11" s="2"/>
      <c r="O11" s="2"/>
      <c r="S11" s="2"/>
      <c r="T11" s="2"/>
      <c r="U11" s="2"/>
      <c r="V11" s="2"/>
      <c r="W11" s="2"/>
    </row>
    <row r="12" spans="1:23" ht="15.6" x14ac:dyDescent="0.3">
      <c r="A12" s="1" t="s">
        <v>19</v>
      </c>
      <c r="C12" s="2">
        <f>0.05*C10</f>
        <v>70.7</v>
      </c>
      <c r="D12" s="2"/>
      <c r="E12" s="4">
        <v>4.3499999999999996</v>
      </c>
      <c r="F12" s="2"/>
      <c r="G12" s="4">
        <f t="shared" si="0"/>
        <v>307.54499999999996</v>
      </c>
      <c r="H12" s="2"/>
      <c r="I12" s="1" t="s">
        <v>19</v>
      </c>
      <c r="K12" s="2">
        <f>0.05*K10</f>
        <v>27.5</v>
      </c>
      <c r="L12" s="2"/>
      <c r="M12" s="2"/>
      <c r="N12" s="2"/>
      <c r="O12" s="2"/>
      <c r="P12" s="1"/>
      <c r="Q12" s="1" t="s">
        <v>19</v>
      </c>
      <c r="S12" s="2">
        <f>0.05*S10</f>
        <v>25.625</v>
      </c>
      <c r="T12" s="2"/>
      <c r="U12" s="2"/>
      <c r="V12" s="2"/>
      <c r="W12" s="2"/>
    </row>
    <row r="13" spans="1:23" ht="15.6" x14ac:dyDescent="0.3">
      <c r="A13" s="3" t="s">
        <v>35</v>
      </c>
      <c r="C13" s="2">
        <f>K13+S13+K58</f>
        <v>224</v>
      </c>
      <c r="D13" s="2"/>
      <c r="E13" s="4">
        <v>162.49</v>
      </c>
      <c r="F13" s="2"/>
      <c r="G13" s="4">
        <f t="shared" si="0"/>
        <v>36397.760000000002</v>
      </c>
      <c r="H13" s="2"/>
      <c r="I13" s="3" t="s">
        <v>17</v>
      </c>
      <c r="K13" s="2">
        <v>0</v>
      </c>
      <c r="L13" s="2"/>
      <c r="M13" s="2"/>
      <c r="N13" s="2"/>
      <c r="O13" s="2"/>
      <c r="Q13" s="3" t="s">
        <v>17</v>
      </c>
      <c r="S13" s="2">
        <v>0</v>
      </c>
      <c r="T13" s="2"/>
      <c r="U13" s="2"/>
      <c r="V13" s="2"/>
      <c r="W13" s="2"/>
    </row>
    <row r="14" spans="1:23" ht="15.6" x14ac:dyDescent="0.3">
      <c r="A14" s="1" t="s">
        <v>18</v>
      </c>
      <c r="C14" s="2">
        <f>0.244*(C17)</f>
        <v>939.02912000000003</v>
      </c>
      <c r="D14" s="2"/>
      <c r="E14" s="4">
        <v>4.3499999999999996</v>
      </c>
      <c r="F14" s="2"/>
      <c r="G14" s="4">
        <f t="shared" si="0"/>
        <v>4084.776672</v>
      </c>
      <c r="H14" s="2"/>
      <c r="I14" s="1" t="s">
        <v>18</v>
      </c>
      <c r="K14" s="2">
        <f>0.294*K17</f>
        <v>465.69599999999997</v>
      </c>
      <c r="L14" s="2"/>
      <c r="M14" s="2"/>
      <c r="N14" s="2"/>
      <c r="O14" s="2"/>
      <c r="P14" s="1"/>
      <c r="Q14" s="1" t="s">
        <v>18</v>
      </c>
      <c r="S14" s="2">
        <f>0.294*S17</f>
        <v>433.94399999999996</v>
      </c>
      <c r="T14" s="2"/>
      <c r="U14" s="2"/>
      <c r="V14" s="2"/>
      <c r="W14" s="2"/>
    </row>
    <row r="15" spans="1:23" ht="15.6" x14ac:dyDescent="0.3">
      <c r="A15" s="3" t="s">
        <v>38</v>
      </c>
      <c r="C15" s="2">
        <f>K15+S15+K60</f>
        <v>62</v>
      </c>
      <c r="D15" s="2"/>
      <c r="E15" s="4">
        <v>36.840000000000003</v>
      </c>
      <c r="F15" s="2"/>
      <c r="G15" s="4">
        <f t="shared" si="0"/>
        <v>2284.0800000000004</v>
      </c>
      <c r="H15" s="2"/>
      <c r="I15" s="3" t="s">
        <v>14</v>
      </c>
      <c r="K15" s="2">
        <f>(K18+K20+K22+K24)*2</f>
        <v>18</v>
      </c>
      <c r="L15" s="2"/>
      <c r="M15" s="2"/>
      <c r="N15" s="2"/>
      <c r="O15" s="2"/>
      <c r="Q15" s="3" t="s">
        <v>14</v>
      </c>
      <c r="S15" s="2">
        <f>(S18+S20+S22+S24)*2</f>
        <v>26</v>
      </c>
      <c r="T15" s="2"/>
      <c r="U15" s="2"/>
      <c r="V15" s="2"/>
      <c r="W15" s="2"/>
    </row>
    <row r="16" spans="1:23" ht="15.6" x14ac:dyDescent="0.3">
      <c r="A16" s="1"/>
      <c r="C16" s="2"/>
      <c r="D16" s="2"/>
      <c r="E16" s="4"/>
      <c r="F16" s="2"/>
      <c r="G16" s="4"/>
      <c r="H16" s="2"/>
      <c r="I16" s="1"/>
      <c r="K16" s="2"/>
      <c r="L16" s="2"/>
      <c r="M16" s="2"/>
      <c r="N16" s="2"/>
      <c r="O16" s="2"/>
      <c r="P16" s="1"/>
      <c r="Q16" s="1"/>
      <c r="S16" s="2"/>
      <c r="T16" s="2"/>
      <c r="U16" s="2"/>
      <c r="V16" s="2"/>
      <c r="W16" s="2"/>
    </row>
    <row r="17" spans="1:23" ht="15.6" x14ac:dyDescent="0.3">
      <c r="A17" s="3" t="s">
        <v>20</v>
      </c>
      <c r="C17" s="2">
        <f>6*(C21)+5.52*C13+1*C15</f>
        <v>3848.48</v>
      </c>
      <c r="D17" s="2"/>
      <c r="E17" s="4">
        <v>15.81</v>
      </c>
      <c r="F17" s="2"/>
      <c r="G17" s="4">
        <f t="shared" si="0"/>
        <v>60844.468800000002</v>
      </c>
      <c r="H17" s="2"/>
      <c r="I17" s="3" t="s">
        <v>20</v>
      </c>
      <c r="K17" s="2">
        <f>7.2*K21</f>
        <v>1584</v>
      </c>
      <c r="L17" s="2"/>
      <c r="M17" s="2"/>
      <c r="N17" s="2"/>
      <c r="O17" s="2"/>
      <c r="Q17" s="3" t="s">
        <v>20</v>
      </c>
      <c r="S17" s="2">
        <f>7.2*S21</f>
        <v>1476</v>
      </c>
      <c r="T17" s="2"/>
      <c r="U17" s="2"/>
      <c r="V17" s="2"/>
      <c r="W17" s="2"/>
    </row>
    <row r="18" spans="1:23" ht="15.6" x14ac:dyDescent="0.3">
      <c r="A18" s="1" t="s">
        <v>39</v>
      </c>
      <c r="C18" s="2">
        <f>C17*0.12</f>
        <v>461.81759999999997</v>
      </c>
      <c r="D18" s="2"/>
      <c r="E18" s="4">
        <v>23.7</v>
      </c>
      <c r="F18" s="2"/>
      <c r="G18" s="4">
        <f t="shared" si="0"/>
        <v>10945.077119999998</v>
      </c>
      <c r="H18" s="2"/>
      <c r="I18" s="1" t="s">
        <v>13</v>
      </c>
      <c r="K18" s="2">
        <v>0</v>
      </c>
      <c r="L18" s="2"/>
      <c r="M18" s="2"/>
      <c r="N18" s="2"/>
      <c r="O18" s="2"/>
      <c r="P18" s="1"/>
      <c r="Q18" s="1" t="s">
        <v>13</v>
      </c>
      <c r="S18" s="2">
        <v>0</v>
      </c>
      <c r="T18" s="2"/>
      <c r="U18" s="2"/>
      <c r="V18" s="2"/>
      <c r="W18" s="2"/>
    </row>
    <row r="19" spans="1:23" ht="15.6" x14ac:dyDescent="0.3">
      <c r="A19" s="3" t="s">
        <v>21</v>
      </c>
      <c r="C19" s="2">
        <f>0.506*C17</f>
        <v>1947.33088</v>
      </c>
      <c r="D19" s="2"/>
      <c r="E19" s="4">
        <v>4.8</v>
      </c>
      <c r="F19" s="2"/>
      <c r="G19" s="4">
        <f t="shared" si="0"/>
        <v>9347.1882239999995</v>
      </c>
      <c r="H19" s="2"/>
      <c r="I19" s="3" t="s">
        <v>21</v>
      </c>
      <c r="K19" s="2">
        <f>0.706*K17</f>
        <v>1118.3039999999999</v>
      </c>
      <c r="L19" s="2"/>
      <c r="M19" s="2"/>
      <c r="N19" s="2"/>
      <c r="O19" s="2"/>
      <c r="Q19" s="3" t="s">
        <v>21</v>
      </c>
      <c r="S19" s="2">
        <f>0.706*S17</f>
        <v>1042.056</v>
      </c>
      <c r="T19" s="2"/>
      <c r="U19" s="2"/>
      <c r="V19" s="2"/>
      <c r="W19" s="2"/>
    </row>
    <row r="20" spans="1:23" ht="15.6" x14ac:dyDescent="0.3">
      <c r="A20" s="1" t="s">
        <v>22</v>
      </c>
      <c r="C20" s="2">
        <f>K20+S20+K65</f>
        <v>14</v>
      </c>
      <c r="D20" s="2"/>
      <c r="E20" s="4">
        <v>711.34</v>
      </c>
      <c r="F20" s="2"/>
      <c r="G20" s="4">
        <f t="shared" si="0"/>
        <v>9958.76</v>
      </c>
      <c r="H20" s="2"/>
      <c r="I20" s="1" t="s">
        <v>22</v>
      </c>
      <c r="K20" s="2">
        <v>5</v>
      </c>
      <c r="L20" s="2"/>
      <c r="M20" s="2"/>
      <c r="N20" s="2"/>
      <c r="O20" s="2"/>
      <c r="P20" s="1"/>
      <c r="Q20" s="1" t="s">
        <v>22</v>
      </c>
      <c r="S20" s="2">
        <v>4</v>
      </c>
      <c r="T20" s="2"/>
      <c r="U20" s="2"/>
      <c r="V20" s="2"/>
      <c r="W20" s="2"/>
    </row>
    <row r="21" spans="1:23" ht="15.6" x14ac:dyDescent="0.3">
      <c r="A21" s="3" t="s">
        <v>33</v>
      </c>
      <c r="C21" s="2">
        <f>K21+S21+K66</f>
        <v>425</v>
      </c>
      <c r="D21" s="2"/>
      <c r="E21" s="4">
        <v>213.99</v>
      </c>
      <c r="F21" s="2"/>
      <c r="G21" s="4">
        <f t="shared" si="0"/>
        <v>90945.75</v>
      </c>
      <c r="H21" s="2"/>
      <c r="I21" s="3" t="s">
        <v>33</v>
      </c>
      <c r="K21" s="2">
        <v>220</v>
      </c>
      <c r="L21" s="2"/>
      <c r="M21" s="2"/>
      <c r="N21" s="2"/>
      <c r="O21" s="2"/>
      <c r="Q21" s="3" t="s">
        <v>33</v>
      </c>
      <c r="S21" s="2">
        <v>205</v>
      </c>
      <c r="T21" s="2"/>
      <c r="U21" s="2"/>
      <c r="V21" s="2"/>
      <c r="W21" s="2"/>
    </row>
    <row r="22" spans="1:23" ht="15.6" x14ac:dyDescent="0.3">
      <c r="A22" s="1" t="s">
        <v>23</v>
      </c>
      <c r="C22" s="2">
        <f>K22+S22+K67</f>
        <v>12</v>
      </c>
      <c r="D22" s="2"/>
      <c r="E22" s="4">
        <v>124.96</v>
      </c>
      <c r="F22" s="2"/>
      <c r="G22" s="4">
        <f t="shared" si="0"/>
        <v>1499.52</v>
      </c>
      <c r="H22" s="2"/>
      <c r="I22" s="1" t="s">
        <v>23</v>
      </c>
      <c r="K22" s="2">
        <v>2</v>
      </c>
      <c r="L22" s="2"/>
      <c r="M22" s="2"/>
      <c r="N22" s="2"/>
      <c r="O22" s="2"/>
      <c r="P22" s="1"/>
      <c r="Q22" s="1" t="s">
        <v>23</v>
      </c>
      <c r="S22" s="2">
        <v>8</v>
      </c>
      <c r="T22" s="2"/>
      <c r="U22" s="2"/>
      <c r="V22" s="2"/>
      <c r="W22" s="2"/>
    </row>
    <row r="23" spans="1:23" ht="15.6" x14ac:dyDescent="0.3">
      <c r="A23" s="3" t="s">
        <v>40</v>
      </c>
      <c r="C23" s="2">
        <v>17</v>
      </c>
      <c r="D23" s="2"/>
      <c r="E23" s="4">
        <v>65.73</v>
      </c>
      <c r="F23" s="2"/>
      <c r="G23" s="4">
        <f t="shared" si="0"/>
        <v>1117.4100000000001</v>
      </c>
      <c r="H23" s="2"/>
      <c r="I23" s="3" t="s">
        <v>24</v>
      </c>
      <c r="K23" s="2">
        <f>0.12*K17</f>
        <v>190.07999999999998</v>
      </c>
      <c r="L23" s="2"/>
      <c r="M23" s="2"/>
      <c r="N23" s="2"/>
      <c r="O23" s="2"/>
      <c r="Q23" s="3" t="s">
        <v>24</v>
      </c>
      <c r="S23" s="2">
        <f>0.12*S17</f>
        <v>177.12</v>
      </c>
      <c r="T23" s="2"/>
      <c r="U23" s="2"/>
      <c r="V23" s="2"/>
      <c r="W23" s="2"/>
    </row>
    <row r="24" spans="1:23" ht="15.6" x14ac:dyDescent="0.3">
      <c r="A24" s="1" t="s">
        <v>25</v>
      </c>
      <c r="C24" s="2">
        <f>K24+S24+K69</f>
        <v>5</v>
      </c>
      <c r="D24" s="2"/>
      <c r="E24" s="4">
        <v>1218.3599999999999</v>
      </c>
      <c r="F24" s="2"/>
      <c r="G24" s="4">
        <f t="shared" si="0"/>
        <v>6091.7999999999993</v>
      </c>
      <c r="H24" s="2"/>
      <c r="I24" s="1" t="s">
        <v>25</v>
      </c>
      <c r="K24" s="2">
        <v>2</v>
      </c>
      <c r="L24" s="2"/>
      <c r="M24" s="2"/>
      <c r="N24" s="2"/>
      <c r="O24" s="2"/>
      <c r="P24" s="1"/>
      <c r="Q24" s="1" t="s">
        <v>25</v>
      </c>
      <c r="S24" s="2">
        <v>1</v>
      </c>
      <c r="T24" s="2"/>
      <c r="U24" s="2"/>
      <c r="V24" s="2"/>
      <c r="W24" s="2"/>
    </row>
    <row r="25" spans="1:23" x14ac:dyDescent="0.3">
      <c r="C25" s="2"/>
      <c r="D25" s="2"/>
      <c r="E25" s="4"/>
      <c r="F25" s="2"/>
      <c r="G25" s="4"/>
      <c r="H25" s="2"/>
      <c r="K25" s="2"/>
      <c r="L25" s="2"/>
      <c r="M25" s="2"/>
      <c r="N25" s="2"/>
      <c r="O25" s="2"/>
      <c r="S25" s="2"/>
      <c r="T25" s="2"/>
      <c r="U25" s="2"/>
      <c r="V25" s="2"/>
      <c r="W25" s="2"/>
    </row>
    <row r="26" spans="1:23" ht="15.6" x14ac:dyDescent="0.3">
      <c r="A26" s="3" t="s">
        <v>4</v>
      </c>
      <c r="C26" s="2">
        <v>1</v>
      </c>
      <c r="D26" s="2"/>
      <c r="E26" s="4">
        <f xml:space="preserve"> 0.02*SUM(G4:G24)</f>
        <v>5880.3623163200009</v>
      </c>
      <c r="F26" s="2"/>
      <c r="G26" s="4">
        <f t="shared" si="0"/>
        <v>5880.3623163200009</v>
      </c>
      <c r="H26" s="2"/>
      <c r="I26" s="3"/>
      <c r="K26" s="2"/>
      <c r="L26" s="2"/>
      <c r="M26" s="2"/>
      <c r="N26" s="2"/>
      <c r="O26" s="2"/>
      <c r="Q26" s="3"/>
      <c r="S26" s="2"/>
      <c r="T26" s="2"/>
      <c r="U26" s="2"/>
      <c r="V26" s="2"/>
      <c r="W26" s="2"/>
    </row>
    <row r="27" spans="1:23" x14ac:dyDescent="0.3">
      <c r="C27" s="2"/>
      <c r="D27" s="2"/>
      <c r="E27" s="4"/>
      <c r="F27" s="2"/>
      <c r="G27" s="4"/>
      <c r="H27" s="2"/>
      <c r="K27" s="2"/>
      <c r="L27" s="2"/>
      <c r="M27" s="2"/>
      <c r="N27" s="2"/>
      <c r="O27" s="2"/>
      <c r="S27" s="2"/>
      <c r="T27" s="2"/>
      <c r="U27" s="2"/>
      <c r="V27" s="2"/>
      <c r="W27" s="2"/>
    </row>
    <row r="28" spans="1:23" ht="15.6" x14ac:dyDescent="0.3">
      <c r="A28" s="3" t="s">
        <v>5</v>
      </c>
      <c r="C28" s="2">
        <v>1</v>
      </c>
      <c r="D28" s="2"/>
      <c r="E28" s="4">
        <f xml:space="preserve"> 0.01*SUM(G4:G24)</f>
        <v>2940.1811581600005</v>
      </c>
      <c r="F28" s="2"/>
      <c r="G28" s="4">
        <f t="shared" si="0"/>
        <v>2940.1811581600005</v>
      </c>
      <c r="H28" s="2"/>
      <c r="I28" s="3"/>
      <c r="K28" s="2"/>
      <c r="L28" s="2"/>
      <c r="M28" s="2"/>
      <c r="N28" s="2"/>
      <c r="O28" s="2"/>
      <c r="Q28" s="3"/>
      <c r="S28" s="2"/>
      <c r="T28" s="2"/>
      <c r="U28" s="2"/>
      <c r="V28" s="2"/>
      <c r="W28" s="2"/>
    </row>
    <row r="29" spans="1:23" ht="15.6" x14ac:dyDescent="0.3">
      <c r="A29" s="3"/>
      <c r="C29" s="2"/>
      <c r="D29" s="2"/>
      <c r="E29" s="4"/>
      <c r="F29" s="2"/>
      <c r="G29" s="4"/>
      <c r="H29" s="2"/>
      <c r="I29" s="3"/>
      <c r="K29" s="2"/>
      <c r="L29" s="2"/>
      <c r="M29" s="2"/>
      <c r="N29" s="2"/>
      <c r="O29" s="2"/>
      <c r="Q29" s="3"/>
      <c r="S29" s="2"/>
      <c r="T29" s="2"/>
      <c r="U29" s="2"/>
      <c r="V29" s="2"/>
      <c r="W29" s="2"/>
    </row>
    <row r="30" spans="1:23" ht="15.6" x14ac:dyDescent="0.3">
      <c r="A30" s="3" t="s">
        <v>6</v>
      </c>
      <c r="C30" s="2">
        <f>C12*1.7</f>
        <v>120.19</v>
      </c>
      <c r="D30" s="2"/>
      <c r="E30" s="4">
        <v>30.99</v>
      </c>
      <c r="F30" s="2"/>
      <c r="G30" s="4">
        <f t="shared" si="0"/>
        <v>3724.6880999999998</v>
      </c>
      <c r="H30" s="2"/>
      <c r="I30" s="3"/>
      <c r="K30" s="2"/>
      <c r="L30" s="2"/>
      <c r="M30" s="2"/>
      <c r="N30" s="2"/>
      <c r="O30" s="2"/>
      <c r="Q30" s="3"/>
      <c r="S30" s="2"/>
      <c r="T30" s="2"/>
      <c r="U30" s="2"/>
      <c r="V30" s="2"/>
      <c r="W30" s="2"/>
    </row>
    <row r="31" spans="1:23" ht="15.6" x14ac:dyDescent="0.3">
      <c r="A31" s="3"/>
      <c r="C31" s="2"/>
      <c r="D31" s="2"/>
      <c r="E31" s="2"/>
      <c r="F31" s="2"/>
      <c r="G31" s="4"/>
      <c r="H31" s="2"/>
      <c r="I31" s="3"/>
      <c r="K31" s="2"/>
      <c r="L31" s="2"/>
      <c r="M31" s="2"/>
      <c r="N31" s="2"/>
      <c r="O31" s="2"/>
      <c r="Q31" s="3"/>
      <c r="S31" s="2"/>
      <c r="T31" s="2"/>
      <c r="U31" s="2"/>
      <c r="V31" s="2"/>
      <c r="W31" s="2"/>
    </row>
    <row r="32" spans="1:23" ht="15.6" x14ac:dyDescent="0.3">
      <c r="A32" s="3"/>
      <c r="C32" s="2"/>
      <c r="D32" s="2"/>
      <c r="E32" s="2"/>
      <c r="F32" s="2"/>
      <c r="G32" s="4"/>
      <c r="H32" s="2"/>
      <c r="I32" s="3"/>
      <c r="K32" s="2"/>
      <c r="L32" s="2"/>
      <c r="M32" s="2"/>
      <c r="N32" s="2"/>
      <c r="O32" s="2"/>
      <c r="Q32" s="3"/>
      <c r="S32" s="2"/>
      <c r="T32" s="2"/>
      <c r="U32" s="2"/>
      <c r="V32" s="2"/>
      <c r="W32" s="2"/>
    </row>
    <row r="33" spans="1:23" ht="15.6" x14ac:dyDescent="0.3">
      <c r="A33" s="3" t="s">
        <v>7</v>
      </c>
      <c r="C33" s="2"/>
      <c r="D33" s="2"/>
      <c r="E33" s="2"/>
      <c r="F33" s="2"/>
      <c r="G33" s="4">
        <f>SUM(G6:G28)</f>
        <v>302838.65929048002</v>
      </c>
      <c r="H33" s="2"/>
      <c r="I33" s="3"/>
      <c r="K33" s="2"/>
      <c r="L33" s="2"/>
      <c r="M33" s="2"/>
      <c r="N33" s="2"/>
      <c r="O33" s="2"/>
      <c r="Q33" s="3"/>
      <c r="S33" s="2"/>
      <c r="T33" s="2"/>
      <c r="U33" s="2"/>
      <c r="V33" s="2"/>
      <c r="W33" s="2"/>
    </row>
    <row r="34" spans="1:23" ht="15.6" x14ac:dyDescent="0.3">
      <c r="A34" s="3"/>
      <c r="C34" s="2"/>
      <c r="D34" s="2"/>
      <c r="E34" s="2"/>
      <c r="F34" s="2"/>
      <c r="G34" s="4"/>
      <c r="H34" s="2"/>
      <c r="I34" s="3"/>
      <c r="K34" s="2"/>
      <c r="L34" s="2"/>
      <c r="M34" s="2"/>
      <c r="N34" s="2"/>
      <c r="O34" s="2"/>
      <c r="Q34" s="3"/>
      <c r="S34" s="2"/>
      <c r="T34" s="2"/>
      <c r="U34" s="2"/>
      <c r="V34" s="2"/>
      <c r="W34" s="2"/>
    </row>
    <row r="35" spans="1:23" ht="15.6" x14ac:dyDescent="0.3">
      <c r="A35" s="3" t="s">
        <v>8</v>
      </c>
      <c r="C35" s="2"/>
      <c r="D35" s="2"/>
      <c r="E35" s="2"/>
      <c r="F35" s="2"/>
      <c r="G35" s="4">
        <f>0.13*G33</f>
        <v>39369.025707762405</v>
      </c>
      <c r="H35" s="2"/>
      <c r="I35" s="3"/>
      <c r="K35" s="2"/>
      <c r="L35" s="2"/>
      <c r="M35" s="2"/>
      <c r="N35" s="2"/>
      <c r="O35" s="2"/>
      <c r="Q35" s="3"/>
      <c r="S35" s="2"/>
      <c r="T35" s="2"/>
      <c r="U35" s="2"/>
      <c r="V35" s="2"/>
      <c r="W35" s="2"/>
    </row>
    <row r="36" spans="1:23" ht="15.6" x14ac:dyDescent="0.3">
      <c r="A36" s="3"/>
      <c r="C36" s="2"/>
      <c r="D36" s="2"/>
      <c r="E36" s="2"/>
      <c r="F36" s="2"/>
      <c r="G36" s="4"/>
      <c r="H36" s="2"/>
      <c r="I36" s="3"/>
      <c r="K36" s="2"/>
      <c r="L36" s="2"/>
      <c r="M36" s="2"/>
      <c r="N36" s="2"/>
      <c r="O36" s="2"/>
      <c r="Q36" s="3"/>
      <c r="S36" s="2"/>
      <c r="T36" s="2"/>
      <c r="U36" s="2"/>
      <c r="V36" s="2"/>
      <c r="W36" s="2"/>
    </row>
    <row r="37" spans="1:23" ht="15.6" x14ac:dyDescent="0.3">
      <c r="A37" s="3" t="s">
        <v>9</v>
      </c>
      <c r="C37" s="2"/>
      <c r="D37" s="2"/>
      <c r="E37" s="2"/>
      <c r="F37" s="2"/>
      <c r="G37" s="4">
        <f>0.06*G33</f>
        <v>18170.3195574288</v>
      </c>
      <c r="H37" s="2"/>
      <c r="I37" s="3"/>
      <c r="K37" s="2"/>
      <c r="L37" s="2"/>
      <c r="M37" s="2"/>
      <c r="N37" s="2"/>
      <c r="O37" s="2"/>
      <c r="Q37" s="3"/>
      <c r="S37" s="2"/>
      <c r="T37" s="2"/>
      <c r="U37" s="2"/>
      <c r="V37" s="2"/>
      <c r="W37" s="2"/>
    </row>
    <row r="38" spans="1:23" ht="15.6" x14ac:dyDescent="0.3">
      <c r="A38" s="3"/>
      <c r="C38" s="2"/>
      <c r="D38" s="2"/>
      <c r="E38" s="2"/>
      <c r="F38" s="2"/>
      <c r="G38" s="4"/>
      <c r="H38" s="2"/>
      <c r="I38" s="3"/>
      <c r="K38" s="2"/>
      <c r="L38" s="2"/>
      <c r="M38" s="2"/>
      <c r="N38" s="2"/>
      <c r="O38" s="2"/>
      <c r="Q38" s="3"/>
      <c r="S38" s="2"/>
      <c r="T38" s="2"/>
      <c r="U38" s="2"/>
      <c r="V38" s="2"/>
      <c r="W38" s="2"/>
    </row>
    <row r="39" spans="1:23" ht="15.6" x14ac:dyDescent="0.3">
      <c r="A39" s="3" t="s">
        <v>10</v>
      </c>
      <c r="C39" s="2"/>
      <c r="D39" s="2"/>
      <c r="E39" s="2"/>
      <c r="F39" s="2"/>
      <c r="G39" s="4">
        <f>G33+G35+G37</f>
        <v>360378.00455567124</v>
      </c>
      <c r="H39" s="2"/>
      <c r="I39" s="3"/>
      <c r="K39" s="2"/>
      <c r="L39" s="2"/>
      <c r="M39" s="2"/>
      <c r="N39" s="2"/>
      <c r="O39" s="2"/>
      <c r="Q39" s="3"/>
      <c r="S39" s="2"/>
      <c r="T39" s="2"/>
      <c r="U39" s="2"/>
      <c r="V39" s="2"/>
      <c r="W39" s="2"/>
    </row>
    <row r="40" spans="1:23" ht="15.6" x14ac:dyDescent="0.3">
      <c r="A40" s="3"/>
      <c r="C40" s="2"/>
      <c r="D40" s="2"/>
      <c r="E40" s="2"/>
      <c r="F40" s="2"/>
      <c r="G40" s="4"/>
      <c r="H40" s="2"/>
      <c r="I40" s="3"/>
      <c r="K40" s="2"/>
      <c r="L40" s="2"/>
      <c r="M40" s="2"/>
      <c r="N40" s="2"/>
      <c r="O40" s="2"/>
      <c r="Q40" s="3"/>
      <c r="S40" s="2"/>
      <c r="T40" s="2"/>
      <c r="U40" s="2"/>
      <c r="V40" s="2"/>
      <c r="W40" s="2"/>
    </row>
    <row r="41" spans="1:23" ht="15.6" x14ac:dyDescent="0.3">
      <c r="A41" s="3" t="s">
        <v>11</v>
      </c>
      <c r="C41" s="2"/>
      <c r="D41" s="2"/>
      <c r="E41" s="2"/>
      <c r="F41" s="2"/>
      <c r="G41" s="4">
        <f>0.21*G39</f>
        <v>75679.380956690962</v>
      </c>
      <c r="H41" s="2"/>
      <c r="I41" s="3"/>
      <c r="K41" s="2"/>
      <c r="L41" s="2"/>
      <c r="M41" s="2"/>
      <c r="N41" s="2"/>
      <c r="O41" s="2"/>
      <c r="Q41" s="3"/>
      <c r="S41" s="2"/>
      <c r="T41" s="2"/>
      <c r="U41" s="2"/>
      <c r="V41" s="2"/>
      <c r="W41" s="2"/>
    </row>
    <row r="42" spans="1:23" ht="15.6" x14ac:dyDescent="0.3">
      <c r="A42" s="3"/>
      <c r="C42" s="2"/>
      <c r="D42" s="2"/>
      <c r="E42" s="2"/>
      <c r="F42" s="2"/>
      <c r="G42" s="4"/>
      <c r="H42" s="2"/>
      <c r="I42" s="3"/>
      <c r="K42" s="2"/>
      <c r="L42" s="2"/>
      <c r="M42" s="2"/>
      <c r="N42" s="2"/>
      <c r="O42" s="2"/>
      <c r="Q42" s="3"/>
      <c r="S42" s="2"/>
      <c r="T42" s="2"/>
      <c r="U42" s="2"/>
      <c r="V42" s="2"/>
      <c r="W42" s="2"/>
    </row>
    <row r="43" spans="1:23" ht="15.6" x14ac:dyDescent="0.3">
      <c r="A43" s="3" t="s">
        <v>12</v>
      </c>
      <c r="C43" s="2"/>
      <c r="D43" s="2"/>
      <c r="E43" s="2"/>
      <c r="F43" s="2"/>
      <c r="G43" s="4">
        <f>G39+G41</f>
        <v>436057.38551236223</v>
      </c>
      <c r="H43" s="2"/>
      <c r="I43" s="3"/>
      <c r="K43" s="2"/>
      <c r="L43" s="2"/>
      <c r="M43" s="2"/>
      <c r="N43" s="2"/>
      <c r="O43" s="2"/>
      <c r="Q43" s="3"/>
      <c r="S43" s="2"/>
      <c r="T43" s="2"/>
      <c r="U43" s="2"/>
      <c r="V43" s="2"/>
      <c r="W43" s="2"/>
    </row>
    <row r="44" spans="1:23" ht="15.6" x14ac:dyDescent="0.3">
      <c r="A44" s="3"/>
      <c r="C44" s="2"/>
      <c r="D44" s="2"/>
      <c r="E44" s="2"/>
      <c r="F44" s="2"/>
      <c r="G44" s="2"/>
      <c r="H44" s="2"/>
      <c r="S44" s="2"/>
      <c r="T44" s="2"/>
      <c r="U44" s="2"/>
      <c r="V44" s="2"/>
      <c r="W44" s="2"/>
    </row>
    <row r="45" spans="1:23" ht="15.6" x14ac:dyDescent="0.3">
      <c r="A45" s="3"/>
      <c r="C45" s="2"/>
      <c r="D45" s="2"/>
      <c r="E45" s="2"/>
      <c r="F45" s="2"/>
      <c r="G45" s="2"/>
      <c r="H45" s="2"/>
    </row>
    <row r="46" spans="1:23" ht="15.6" x14ac:dyDescent="0.3">
      <c r="A46" s="3"/>
      <c r="G46" s="2"/>
    </row>
    <row r="47" spans="1:23" ht="15.6" x14ac:dyDescent="0.3">
      <c r="A47" s="3"/>
    </row>
    <row r="48" spans="1:23" ht="15.6" x14ac:dyDescent="0.3">
      <c r="A48" s="3"/>
      <c r="H48">
        <v>443700</v>
      </c>
      <c r="I48" t="s">
        <v>29</v>
      </c>
      <c r="K48" t="s">
        <v>16</v>
      </c>
    </row>
    <row r="49" spans="1:23" ht="15.6" x14ac:dyDescent="0.3">
      <c r="A49" s="3"/>
      <c r="K49" t="s">
        <v>15</v>
      </c>
    </row>
    <row r="50" spans="1:23" ht="15.6" x14ac:dyDescent="0.3">
      <c r="A50" s="3"/>
      <c r="I50" t="s">
        <v>34</v>
      </c>
      <c r="K50" s="2">
        <f>K53</f>
        <v>457</v>
      </c>
    </row>
    <row r="51" spans="1:23" ht="15.6" x14ac:dyDescent="0.3">
      <c r="A51" s="1"/>
      <c r="C51" s="2"/>
      <c r="D51" s="2"/>
      <c r="E51" s="2"/>
      <c r="F51" s="2"/>
      <c r="G51" s="2"/>
      <c r="H51" s="2"/>
      <c r="I51" s="1" t="s">
        <v>32</v>
      </c>
      <c r="K51" s="2">
        <f>K53</f>
        <v>457</v>
      </c>
      <c r="L51" s="2"/>
      <c r="M51" s="2"/>
      <c r="N51" s="2"/>
      <c r="O51" s="2"/>
      <c r="P51" s="1"/>
      <c r="S51" s="2"/>
      <c r="T51" s="2"/>
      <c r="U51" s="2"/>
      <c r="V51" s="2"/>
      <c r="W51" s="2"/>
    </row>
    <row r="52" spans="1:23" x14ac:dyDescent="0.3">
      <c r="C52" s="2"/>
      <c r="D52" s="2"/>
      <c r="E52" s="2"/>
      <c r="F52" s="2"/>
      <c r="G52" s="2"/>
      <c r="H52" s="2"/>
      <c r="K52" s="2"/>
      <c r="L52" s="2"/>
      <c r="M52" s="2"/>
      <c r="N52" s="2"/>
      <c r="O52" s="2"/>
      <c r="S52" s="2"/>
      <c r="T52" s="2"/>
      <c r="U52" s="2"/>
      <c r="V52" s="2"/>
      <c r="W52" s="2"/>
    </row>
    <row r="53" spans="1:23" ht="15.6" x14ac:dyDescent="0.3">
      <c r="A53" s="1"/>
      <c r="C53" s="2"/>
      <c r="D53" s="2"/>
      <c r="E53" s="2"/>
      <c r="F53" s="2"/>
      <c r="G53" s="2"/>
      <c r="H53" s="2"/>
      <c r="I53" s="1" t="s">
        <v>26</v>
      </c>
      <c r="K53" s="2">
        <f>2*K58+0.5*K60</f>
        <v>457</v>
      </c>
      <c r="L53" s="2"/>
      <c r="M53" s="2"/>
      <c r="N53" s="2"/>
      <c r="O53" s="2"/>
      <c r="P53" s="1"/>
      <c r="Q53" s="1"/>
      <c r="S53" s="2"/>
      <c r="T53" s="2"/>
      <c r="U53" s="2"/>
      <c r="V53" s="2"/>
      <c r="W53" s="2"/>
    </row>
    <row r="54" spans="1:23" x14ac:dyDescent="0.3">
      <c r="C54" s="2"/>
      <c r="D54" s="2"/>
      <c r="E54" s="2"/>
      <c r="F54" s="2"/>
      <c r="G54" s="2"/>
      <c r="H54" s="2"/>
      <c r="K54" s="2"/>
      <c r="L54" s="2"/>
      <c r="M54" s="2"/>
      <c r="N54" s="2"/>
      <c r="O54" s="2"/>
      <c r="S54" s="2"/>
      <c r="T54" s="2"/>
      <c r="U54" s="2"/>
      <c r="V54" s="2"/>
      <c r="W54" s="2"/>
    </row>
    <row r="55" spans="1:23" ht="15.6" x14ac:dyDescent="0.3">
      <c r="A55" s="1"/>
      <c r="C55" s="2"/>
      <c r="D55" s="2"/>
      <c r="E55" s="2"/>
      <c r="F55" s="2"/>
      <c r="G55" s="2"/>
      <c r="H55" s="2"/>
      <c r="I55" s="1" t="s">
        <v>0</v>
      </c>
      <c r="K55" s="2">
        <f>K53</f>
        <v>457</v>
      </c>
      <c r="L55" s="2"/>
      <c r="M55" s="2"/>
      <c r="N55" s="2"/>
      <c r="O55" s="2"/>
      <c r="P55" s="1"/>
      <c r="Q55" s="1"/>
      <c r="S55" s="2"/>
      <c r="T55" s="2"/>
      <c r="U55" s="2"/>
      <c r="V55" s="2"/>
      <c r="W55" s="2"/>
    </row>
    <row r="56" spans="1:23" x14ac:dyDescent="0.3">
      <c r="C56" s="2"/>
      <c r="D56" s="2"/>
      <c r="E56" s="2"/>
      <c r="F56" s="2"/>
      <c r="G56" s="2"/>
      <c r="H56" s="2"/>
      <c r="K56" s="2"/>
      <c r="L56" s="2"/>
      <c r="M56" s="2"/>
      <c r="N56" s="2"/>
      <c r="O56" s="2"/>
      <c r="S56" s="2"/>
      <c r="T56" s="2"/>
      <c r="U56" s="2"/>
      <c r="V56" s="2"/>
      <c r="W56" s="2"/>
    </row>
    <row r="57" spans="1:23" ht="15.6" x14ac:dyDescent="0.3">
      <c r="A57" s="1"/>
      <c r="C57" s="2"/>
      <c r="D57" s="2"/>
      <c r="E57" s="2"/>
      <c r="F57" s="2"/>
      <c r="G57" s="2"/>
      <c r="H57" s="2"/>
      <c r="I57" s="1" t="s">
        <v>19</v>
      </c>
      <c r="K57" s="2">
        <f>0.05*K55</f>
        <v>22.85</v>
      </c>
      <c r="L57" s="2"/>
      <c r="M57" s="2"/>
      <c r="N57" s="2"/>
      <c r="O57" s="2"/>
      <c r="P57" s="1"/>
      <c r="Q57" s="1"/>
      <c r="S57" s="2"/>
      <c r="T57" s="2"/>
      <c r="U57" s="2"/>
      <c r="V57" s="2"/>
      <c r="W57" s="2"/>
    </row>
    <row r="58" spans="1:23" ht="15.6" x14ac:dyDescent="0.3">
      <c r="A58" s="3"/>
      <c r="C58" s="2"/>
      <c r="D58" s="2"/>
      <c r="E58" s="2"/>
      <c r="F58" s="2"/>
      <c r="G58" s="2"/>
      <c r="H58" s="2"/>
      <c r="I58" s="3" t="s">
        <v>17</v>
      </c>
      <c r="K58" s="2">
        <v>224</v>
      </c>
      <c r="L58" s="2"/>
      <c r="M58" s="2"/>
      <c r="N58" s="2"/>
      <c r="O58" s="2"/>
      <c r="Q58" s="3"/>
      <c r="S58" s="2"/>
      <c r="T58" s="2"/>
      <c r="U58" s="2"/>
      <c r="V58" s="2"/>
      <c r="W58" s="2"/>
    </row>
    <row r="59" spans="1:23" ht="15.6" x14ac:dyDescent="0.3">
      <c r="A59" s="1"/>
      <c r="C59" s="2"/>
      <c r="D59" s="2"/>
      <c r="E59" s="2"/>
      <c r="F59" s="2"/>
      <c r="G59" s="2"/>
      <c r="H59" s="2"/>
      <c r="I59" s="1" t="s">
        <v>18</v>
      </c>
      <c r="K59" s="2">
        <f>0.294*K62</f>
        <v>0</v>
      </c>
      <c r="L59" s="2"/>
      <c r="M59" s="2"/>
      <c r="N59" s="2"/>
      <c r="O59" s="2"/>
      <c r="P59" s="1"/>
      <c r="Q59" s="1"/>
      <c r="S59" s="2"/>
      <c r="T59" s="2"/>
      <c r="U59" s="2"/>
      <c r="V59" s="2"/>
      <c r="W59" s="2"/>
    </row>
    <row r="60" spans="1:23" ht="15.6" x14ac:dyDescent="0.3">
      <c r="A60" s="3"/>
      <c r="C60" s="2"/>
      <c r="D60" s="2"/>
      <c r="E60" s="2"/>
      <c r="F60" s="2"/>
      <c r="G60" s="2"/>
      <c r="H60" s="2"/>
      <c r="I60" s="3" t="s">
        <v>14</v>
      </c>
      <c r="K60" s="2">
        <f>(K63+K65+K67+K69)*2</f>
        <v>18</v>
      </c>
      <c r="L60" s="2"/>
      <c r="M60" s="2"/>
      <c r="N60" s="2"/>
      <c r="O60" s="2"/>
      <c r="Q60" s="3"/>
      <c r="S60" s="2"/>
      <c r="T60" s="2"/>
      <c r="U60" s="2"/>
      <c r="V60" s="2"/>
      <c r="W60" s="2"/>
    </row>
    <row r="61" spans="1:23" ht="15.6" x14ac:dyDescent="0.3">
      <c r="A61" s="1"/>
      <c r="C61" s="2"/>
      <c r="D61" s="2"/>
      <c r="E61" s="2"/>
      <c r="F61" s="2"/>
      <c r="G61" s="2"/>
      <c r="H61" s="2"/>
      <c r="I61" s="1"/>
      <c r="K61" s="2"/>
      <c r="L61" s="2"/>
      <c r="M61" s="2"/>
      <c r="N61" s="2"/>
      <c r="O61" s="2"/>
      <c r="P61" s="1"/>
      <c r="Q61" s="1"/>
      <c r="S61" s="2"/>
      <c r="T61" s="2"/>
      <c r="U61" s="2"/>
      <c r="V61" s="2"/>
      <c r="W61" s="2"/>
    </row>
    <row r="62" spans="1:23" ht="15.6" x14ac:dyDescent="0.3">
      <c r="A62" s="3"/>
      <c r="C62" s="2"/>
      <c r="D62" s="2"/>
      <c r="E62" s="2"/>
      <c r="F62" s="2"/>
      <c r="G62" s="2"/>
      <c r="H62" s="2"/>
      <c r="I62" s="3" t="s">
        <v>20</v>
      </c>
      <c r="K62" s="2">
        <f>7.2*K66</f>
        <v>0</v>
      </c>
      <c r="L62" s="2"/>
      <c r="M62" s="2"/>
      <c r="N62" s="2"/>
      <c r="O62" s="2"/>
      <c r="Q62" s="3"/>
      <c r="S62" s="2"/>
      <c r="T62" s="2"/>
      <c r="U62" s="2"/>
      <c r="V62" s="2"/>
      <c r="W62" s="2"/>
    </row>
    <row r="63" spans="1:23" ht="15.6" x14ac:dyDescent="0.3">
      <c r="A63" s="1"/>
      <c r="C63" s="2"/>
      <c r="D63" s="2"/>
      <c r="E63" s="2"/>
      <c r="F63" s="2"/>
      <c r="G63" s="2"/>
      <c r="H63" s="2"/>
      <c r="I63" s="1" t="s">
        <v>13</v>
      </c>
      <c r="K63" s="2">
        <v>0</v>
      </c>
      <c r="L63" s="2"/>
      <c r="M63" s="2"/>
      <c r="N63" s="2"/>
      <c r="O63" s="2"/>
      <c r="P63" s="1"/>
      <c r="Q63" s="1"/>
      <c r="S63" s="2"/>
      <c r="T63" s="2"/>
      <c r="U63" s="2"/>
      <c r="V63" s="2"/>
      <c r="W63" s="2"/>
    </row>
    <row r="64" spans="1:23" ht="15.6" x14ac:dyDescent="0.3">
      <c r="A64" s="3"/>
      <c r="C64" s="2"/>
      <c r="D64" s="2"/>
      <c r="E64" s="2"/>
      <c r="F64" s="2"/>
      <c r="G64" s="2"/>
      <c r="H64" s="2"/>
      <c r="I64" s="3" t="s">
        <v>21</v>
      </c>
      <c r="K64" s="2">
        <f>0.706*K62</f>
        <v>0</v>
      </c>
      <c r="L64" s="2"/>
      <c r="M64" s="2"/>
      <c r="N64" s="2"/>
      <c r="O64" s="2"/>
      <c r="Q64" s="3"/>
      <c r="S64" s="2"/>
      <c r="T64" s="2"/>
      <c r="U64" s="2"/>
      <c r="V64" s="2"/>
      <c r="W64" s="2"/>
    </row>
    <row r="65" spans="1:23" ht="15.6" x14ac:dyDescent="0.3">
      <c r="A65" s="1"/>
      <c r="C65" s="2"/>
      <c r="D65" s="2"/>
      <c r="E65" s="2"/>
      <c r="F65" s="2"/>
      <c r="G65" s="2"/>
      <c r="H65" s="2"/>
      <c r="I65" s="1" t="s">
        <v>22</v>
      </c>
      <c r="K65" s="2">
        <v>5</v>
      </c>
      <c r="L65" s="2"/>
      <c r="M65" s="2"/>
      <c r="N65" s="2"/>
      <c r="O65" s="2"/>
      <c r="P65" s="1"/>
      <c r="Q65" s="1"/>
      <c r="S65" s="2"/>
      <c r="T65" s="2"/>
      <c r="U65" s="2"/>
      <c r="V65" s="2"/>
      <c r="W65" s="2"/>
    </row>
    <row r="66" spans="1:23" ht="15.6" x14ac:dyDescent="0.3">
      <c r="A66" s="3"/>
      <c r="C66" s="2"/>
      <c r="D66" s="2"/>
      <c r="E66" s="2"/>
      <c r="F66" s="2"/>
      <c r="G66" s="2"/>
      <c r="H66" s="2"/>
      <c r="I66" s="3" t="s">
        <v>33</v>
      </c>
      <c r="K66" s="2">
        <v>0</v>
      </c>
      <c r="L66" s="2"/>
      <c r="M66" s="2"/>
      <c r="N66" s="2"/>
      <c r="O66" s="2"/>
      <c r="Q66" s="3"/>
      <c r="S66" s="2"/>
      <c r="T66" s="2"/>
      <c r="U66" s="2"/>
      <c r="V66" s="2"/>
      <c r="W66" s="2"/>
    </row>
    <row r="67" spans="1:23" ht="15.6" x14ac:dyDescent="0.3">
      <c r="A67" s="1"/>
      <c r="C67" s="2"/>
      <c r="D67" s="2"/>
      <c r="E67" s="2"/>
      <c r="F67" s="2"/>
      <c r="G67" s="2"/>
      <c r="H67" s="2"/>
      <c r="I67" s="1" t="s">
        <v>23</v>
      </c>
      <c r="K67" s="2">
        <v>2</v>
      </c>
      <c r="L67" s="2"/>
      <c r="M67" s="2"/>
      <c r="N67" s="2"/>
      <c r="O67" s="2"/>
      <c r="P67" s="1"/>
      <c r="Q67" s="1"/>
      <c r="S67" s="2"/>
      <c r="T67" s="2"/>
      <c r="U67" s="2"/>
      <c r="V67" s="2"/>
      <c r="W67" s="2"/>
    </row>
    <row r="68" spans="1:23" ht="15.6" x14ac:dyDescent="0.3">
      <c r="A68" s="3"/>
      <c r="C68" s="2"/>
      <c r="D68" s="2"/>
      <c r="E68" s="2"/>
      <c r="F68" s="2"/>
      <c r="G68" s="2"/>
      <c r="H68" s="2"/>
      <c r="I68" s="3" t="s">
        <v>24</v>
      </c>
      <c r="K68" s="2">
        <f>0.12*K62</f>
        <v>0</v>
      </c>
      <c r="L68" s="2"/>
      <c r="M68" s="2"/>
      <c r="N68" s="2"/>
      <c r="O68" s="2"/>
      <c r="Q68" s="3"/>
      <c r="S68" s="2"/>
      <c r="T68" s="2"/>
      <c r="U68" s="2"/>
      <c r="V68" s="2"/>
      <c r="W68" s="2"/>
    </row>
    <row r="69" spans="1:23" ht="15.6" x14ac:dyDescent="0.3">
      <c r="A69" s="1"/>
      <c r="C69" s="2"/>
      <c r="D69" s="2"/>
      <c r="E69" s="2"/>
      <c r="F69" s="2"/>
      <c r="G69" s="2"/>
      <c r="H69" s="2"/>
      <c r="I69" s="1" t="s">
        <v>25</v>
      </c>
      <c r="K69" s="2">
        <v>2</v>
      </c>
      <c r="L69" s="2"/>
      <c r="M69" s="2"/>
      <c r="N69" s="2"/>
      <c r="O69" s="2"/>
      <c r="P69" s="1"/>
      <c r="Q69" s="1"/>
      <c r="S69" s="2"/>
      <c r="T69" s="2"/>
      <c r="U69" s="2"/>
      <c r="V69" s="2"/>
      <c r="W69" s="2"/>
    </row>
    <row r="70" spans="1:23" x14ac:dyDescent="0.3">
      <c r="C70" s="2"/>
      <c r="D70" s="2"/>
      <c r="E70" s="2"/>
      <c r="F70" s="2"/>
      <c r="G70" s="2"/>
      <c r="H70" s="2"/>
      <c r="K70" s="2"/>
      <c r="L70" s="2"/>
      <c r="M70" s="2"/>
      <c r="N70" s="2"/>
      <c r="O70" s="2"/>
      <c r="S70" s="2"/>
      <c r="T70" s="2"/>
      <c r="U70" s="2"/>
      <c r="V70" s="2"/>
      <c r="W70" s="2"/>
    </row>
    <row r="71" spans="1:23" ht="15.6" x14ac:dyDescent="0.3">
      <c r="A71" s="3"/>
      <c r="C71" s="2"/>
      <c r="D71" s="2"/>
      <c r="E71" s="2"/>
      <c r="F71" s="2"/>
      <c r="G71" s="2"/>
      <c r="H71" s="2"/>
      <c r="I71" s="3"/>
      <c r="K71" s="2"/>
      <c r="L71" s="2"/>
      <c r="M71" s="2"/>
      <c r="N71" s="2"/>
      <c r="O71" s="2"/>
      <c r="Q71" s="3"/>
      <c r="S71" s="2"/>
      <c r="T71" s="2"/>
      <c r="U71" s="2"/>
      <c r="V71" s="2"/>
      <c r="W71" s="2"/>
    </row>
    <row r="72" spans="1:23" x14ac:dyDescent="0.3">
      <c r="C72" s="2"/>
      <c r="D72" s="2"/>
      <c r="E72" s="2"/>
      <c r="F72" s="2"/>
      <c r="G72" s="2"/>
      <c r="H72" s="2"/>
      <c r="K72" s="2"/>
      <c r="L72" s="2"/>
      <c r="M72" s="2"/>
      <c r="N72" s="2"/>
      <c r="O72" s="2"/>
      <c r="S72" s="2"/>
      <c r="T72" s="2"/>
      <c r="U72" s="2"/>
      <c r="V72" s="2"/>
      <c r="W72" s="2"/>
    </row>
    <row r="73" spans="1:23" ht="15.6" x14ac:dyDescent="0.3">
      <c r="A73" s="3"/>
      <c r="C73" s="2"/>
      <c r="D73" s="2"/>
      <c r="E73" s="2"/>
      <c r="F73" s="2"/>
      <c r="G73" s="2"/>
      <c r="H73" s="2"/>
      <c r="I73" s="3"/>
      <c r="K73" s="2"/>
      <c r="L73" s="2"/>
      <c r="M73" s="2"/>
      <c r="N73" s="2"/>
      <c r="O73" s="2"/>
      <c r="Q73" s="3"/>
      <c r="S73" s="2"/>
      <c r="T73" s="2"/>
      <c r="U73" s="2"/>
      <c r="V73" s="2"/>
      <c r="W73" s="2"/>
    </row>
    <row r="74" spans="1:23" ht="15.6" x14ac:dyDescent="0.3">
      <c r="A74" s="3"/>
      <c r="C74" s="2"/>
      <c r="D74" s="2"/>
      <c r="E74" s="2"/>
      <c r="F74" s="2"/>
      <c r="G74" s="2"/>
      <c r="H74" s="2"/>
      <c r="I74" s="3"/>
      <c r="K74" s="2"/>
      <c r="L74" s="2"/>
      <c r="M74" s="2"/>
      <c r="N74" s="2"/>
      <c r="O74" s="2"/>
      <c r="Q74" s="3"/>
      <c r="S74" s="2"/>
      <c r="T74" s="2"/>
      <c r="U74" s="2"/>
      <c r="V74" s="2"/>
      <c r="W74" s="2"/>
    </row>
    <row r="75" spans="1:23" ht="15.6" x14ac:dyDescent="0.3">
      <c r="A75" s="3"/>
      <c r="C75" s="2"/>
      <c r="D75" s="2"/>
      <c r="E75" s="2"/>
      <c r="F75" s="2"/>
      <c r="G75" s="2"/>
      <c r="H75" s="2"/>
      <c r="I75" s="3"/>
      <c r="K75" s="2"/>
      <c r="L75" s="2"/>
      <c r="M75" s="2"/>
      <c r="N75" s="2"/>
      <c r="O75" s="2"/>
      <c r="Q75" s="3"/>
      <c r="S75" s="2"/>
      <c r="T75" s="2"/>
      <c r="U75" s="2"/>
      <c r="V75" s="2"/>
      <c r="W75" s="2"/>
    </row>
    <row r="76" spans="1:23" ht="15.6" x14ac:dyDescent="0.3">
      <c r="A76" s="3"/>
      <c r="C76" s="2"/>
      <c r="D76" s="2"/>
      <c r="E76" s="2"/>
      <c r="F76" s="2"/>
      <c r="G76" s="2"/>
      <c r="H76" s="2"/>
      <c r="I76" s="3"/>
      <c r="K76" s="2"/>
      <c r="L76" s="2"/>
      <c r="M76" s="2"/>
      <c r="N76" s="2"/>
      <c r="O76" s="2"/>
      <c r="Q76" s="3"/>
      <c r="S76" s="2"/>
      <c r="T76" s="2"/>
      <c r="U76" s="2"/>
      <c r="V76" s="2"/>
      <c r="W76" s="2"/>
    </row>
    <row r="77" spans="1:23" ht="15.6" x14ac:dyDescent="0.3">
      <c r="A77" s="3"/>
      <c r="C77" s="2"/>
      <c r="D77" s="2"/>
      <c r="E77" s="2"/>
      <c r="F77" s="2"/>
      <c r="G77" s="2"/>
      <c r="H77" s="2"/>
      <c r="I77" s="3"/>
      <c r="K77" s="2"/>
      <c r="L77" s="2"/>
      <c r="M77" s="2"/>
      <c r="N77" s="2"/>
      <c r="O77" s="2"/>
      <c r="Q77" s="3"/>
      <c r="S77" s="2"/>
      <c r="T77" s="2"/>
      <c r="U77" s="2"/>
      <c r="V77" s="2"/>
      <c r="W77" s="2"/>
    </row>
    <row r="78" spans="1:23" ht="15.6" x14ac:dyDescent="0.3">
      <c r="A78" s="3"/>
      <c r="C78" s="2"/>
      <c r="D78" s="2"/>
      <c r="E78" s="2"/>
      <c r="F78" s="2"/>
      <c r="G78" s="2"/>
      <c r="H78" s="2"/>
      <c r="I78" s="3"/>
      <c r="K78" s="2"/>
      <c r="L78" s="2"/>
      <c r="M78" s="2"/>
      <c r="N78" s="2"/>
      <c r="O78" s="2"/>
      <c r="Q78" s="3"/>
      <c r="S78" s="2"/>
      <c r="T78" s="2"/>
      <c r="U78" s="2"/>
      <c r="V78" s="2"/>
      <c r="W78" s="2"/>
    </row>
    <row r="79" spans="1:23" ht="15.6" x14ac:dyDescent="0.3">
      <c r="A79" s="3"/>
      <c r="C79" s="2"/>
      <c r="D79" s="2"/>
      <c r="E79" s="2"/>
      <c r="F79" s="2"/>
      <c r="G79" s="2"/>
      <c r="H79" s="2"/>
      <c r="I79" s="3"/>
      <c r="K79" s="2"/>
      <c r="L79" s="2"/>
      <c r="M79" s="2"/>
      <c r="N79" s="2"/>
      <c r="O79" s="2"/>
      <c r="Q79" s="3"/>
      <c r="S79" s="2"/>
      <c r="T79" s="2"/>
      <c r="U79" s="2"/>
      <c r="V79" s="2"/>
      <c r="W79" s="2"/>
    </row>
    <row r="80" spans="1:23" ht="15.6" x14ac:dyDescent="0.3">
      <c r="A80" s="3"/>
      <c r="C80" s="2"/>
      <c r="D80" s="2"/>
      <c r="E80" s="2"/>
      <c r="F80" s="2"/>
      <c r="G80" s="2"/>
      <c r="H80" s="2"/>
      <c r="I80" s="3"/>
      <c r="K80" s="2"/>
      <c r="L80" s="2"/>
      <c r="M80" s="2"/>
      <c r="N80" s="2"/>
      <c r="O80" s="2"/>
      <c r="Q80" s="3"/>
      <c r="S80" s="2"/>
      <c r="T80" s="2"/>
      <c r="U80" s="2"/>
      <c r="V80" s="2"/>
      <c r="W80" s="2"/>
    </row>
    <row r="81" spans="1:23" ht="15.6" x14ac:dyDescent="0.3">
      <c r="A81" s="3"/>
      <c r="C81" s="2"/>
      <c r="D81" s="2"/>
      <c r="E81" s="2"/>
      <c r="F81" s="2"/>
      <c r="G81" s="2"/>
      <c r="H81" s="2"/>
      <c r="I81" s="3"/>
      <c r="K81" s="2"/>
      <c r="L81" s="2"/>
      <c r="M81" s="2"/>
      <c r="N81" s="2"/>
      <c r="O81" s="2"/>
      <c r="Q81" s="3"/>
      <c r="S81" s="2"/>
      <c r="T81" s="2"/>
      <c r="U81" s="2"/>
      <c r="V81" s="2"/>
      <c r="W81" s="2"/>
    </row>
    <row r="82" spans="1:23" ht="15.6" x14ac:dyDescent="0.3">
      <c r="A82" s="3"/>
      <c r="C82" s="2"/>
      <c r="D82" s="2"/>
      <c r="E82" s="2"/>
      <c r="F82" s="2"/>
      <c r="G82" s="2"/>
      <c r="H82" s="2"/>
      <c r="I82" s="3"/>
      <c r="K82" s="2"/>
      <c r="L82" s="2"/>
      <c r="M82" s="2"/>
      <c r="N82" s="2"/>
      <c r="O82" s="2"/>
      <c r="Q82" s="3"/>
      <c r="S82" s="2"/>
      <c r="T82" s="2"/>
      <c r="U82" s="2"/>
      <c r="V82" s="2"/>
      <c r="W82" s="2"/>
    </row>
    <row r="83" spans="1:23" ht="15.6" x14ac:dyDescent="0.3">
      <c r="A83" s="3"/>
      <c r="C83" s="2"/>
      <c r="D83" s="2"/>
      <c r="E83" s="2"/>
      <c r="F83" s="2"/>
      <c r="G83" s="2"/>
      <c r="H83" s="2"/>
      <c r="I83" s="3"/>
      <c r="K83" s="2"/>
      <c r="L83" s="2"/>
      <c r="M83" s="2"/>
      <c r="N83" s="2"/>
      <c r="O83" s="2"/>
      <c r="Q83" s="3"/>
      <c r="S83" s="2"/>
      <c r="T83" s="2"/>
      <c r="U83" s="2"/>
      <c r="V83" s="2"/>
      <c r="W83" s="2"/>
    </row>
    <row r="84" spans="1:23" ht="15.6" x14ac:dyDescent="0.3">
      <c r="A84" s="3"/>
      <c r="C84" s="2"/>
      <c r="D84" s="2"/>
      <c r="E84" s="2"/>
      <c r="F84" s="2"/>
      <c r="G84" s="2"/>
      <c r="H84" s="2"/>
      <c r="I84" s="3"/>
      <c r="K84" s="2"/>
      <c r="L84" s="2"/>
      <c r="M84" s="2"/>
      <c r="N84" s="2"/>
      <c r="O84" s="2"/>
      <c r="Q84" s="3"/>
      <c r="S84" s="2"/>
      <c r="T84" s="2"/>
      <c r="U84" s="2"/>
      <c r="V84" s="2"/>
      <c r="W84" s="2"/>
    </row>
    <row r="85" spans="1:23" ht="15.6" x14ac:dyDescent="0.3">
      <c r="A85" s="3"/>
      <c r="C85" s="2"/>
      <c r="D85" s="2"/>
      <c r="E85" s="2"/>
      <c r="F85" s="2"/>
      <c r="G85" s="2"/>
      <c r="H85" s="2"/>
      <c r="I85" s="3"/>
      <c r="K85" s="2"/>
      <c r="L85" s="2"/>
      <c r="M85" s="2"/>
      <c r="N85" s="2"/>
      <c r="O85" s="2"/>
      <c r="Q85" s="3"/>
      <c r="S85" s="2"/>
      <c r="T85" s="2"/>
      <c r="U85" s="2"/>
      <c r="V85" s="2"/>
      <c r="W85" s="2"/>
    </row>
    <row r="86" spans="1:23" ht="15.6" x14ac:dyDescent="0.3">
      <c r="A86" s="3"/>
      <c r="C86" s="2"/>
      <c r="D86" s="2"/>
      <c r="E86" s="2"/>
      <c r="F86" s="2"/>
      <c r="G86" s="2"/>
      <c r="H86" s="2"/>
      <c r="I86" s="3"/>
      <c r="K86" s="2"/>
      <c r="L86" s="2"/>
      <c r="M86" s="2"/>
      <c r="N86" s="2"/>
      <c r="O86" s="2"/>
      <c r="Q86" s="3"/>
      <c r="S86" s="2"/>
      <c r="T86" s="2"/>
      <c r="U86" s="2"/>
      <c r="V86" s="2"/>
      <c r="W86" s="2"/>
    </row>
    <row r="87" spans="1:23" ht="15.6" x14ac:dyDescent="0.3">
      <c r="A87" s="3"/>
      <c r="C87" s="2"/>
      <c r="D87" s="2"/>
      <c r="E87" s="2"/>
      <c r="F87" s="2"/>
      <c r="G87" s="2"/>
      <c r="H87" s="2"/>
      <c r="I87" s="3"/>
      <c r="K87" s="2"/>
      <c r="L87" s="2"/>
      <c r="M87" s="2"/>
      <c r="N87" s="2"/>
      <c r="O87" s="2"/>
      <c r="Q87" s="3"/>
      <c r="S87" s="2"/>
      <c r="T87" s="2"/>
      <c r="U87" s="2"/>
      <c r="V87" s="2"/>
      <c r="W87" s="2"/>
    </row>
    <row r="88" spans="1:23" ht="15.6" x14ac:dyDescent="0.3">
      <c r="A88" s="3"/>
      <c r="C88" s="2"/>
      <c r="D88" s="2"/>
      <c r="E88" s="2"/>
      <c r="F88" s="2"/>
      <c r="G88" s="2"/>
      <c r="H88" s="2"/>
      <c r="I88" s="3"/>
      <c r="K88" s="2"/>
      <c r="L88" s="2"/>
      <c r="M88" s="2"/>
      <c r="N88" s="2"/>
      <c r="O88" s="2"/>
      <c r="Q88" s="3"/>
      <c r="S88" s="2"/>
      <c r="T88" s="2"/>
      <c r="U88" s="2"/>
      <c r="V88" s="2"/>
      <c r="W88" s="2"/>
    </row>
    <row r="89" spans="1:23" x14ac:dyDescent="0.3">
      <c r="K89" s="2"/>
      <c r="L89" s="2"/>
      <c r="M89" s="2"/>
      <c r="N89" s="2"/>
      <c r="O89" s="2"/>
      <c r="S89" s="2"/>
      <c r="T89" s="2"/>
      <c r="U89" s="2"/>
      <c r="V89" s="2"/>
      <c r="W89" s="2"/>
    </row>
    <row r="90" spans="1:23" x14ac:dyDescent="0.3">
      <c r="G90" s="2"/>
    </row>
    <row r="97" spans="9:23" ht="15.6" x14ac:dyDescent="0.3">
      <c r="I97" s="1"/>
      <c r="K97" s="2"/>
      <c r="L97" s="2"/>
      <c r="M97" s="2"/>
      <c r="N97" s="2"/>
      <c r="O97" s="2"/>
      <c r="P97" s="1"/>
      <c r="S97" s="2"/>
      <c r="T97" s="2"/>
      <c r="U97" s="2"/>
      <c r="V97" s="2"/>
      <c r="W97" s="2"/>
    </row>
    <row r="98" spans="9:23" x14ac:dyDescent="0.3">
      <c r="K98" s="2"/>
      <c r="L98" s="2"/>
      <c r="M98" s="2"/>
      <c r="N98" s="2"/>
      <c r="O98" s="2"/>
      <c r="S98" s="2"/>
      <c r="T98" s="2"/>
      <c r="U98" s="2"/>
      <c r="V98" s="2"/>
      <c r="W98" s="2"/>
    </row>
    <row r="99" spans="9:23" ht="15.6" x14ac:dyDescent="0.3">
      <c r="I99" s="1"/>
      <c r="K99" s="2"/>
      <c r="L99" s="2"/>
      <c r="M99" s="2"/>
      <c r="N99" s="2"/>
      <c r="O99" s="2"/>
      <c r="P99" s="1"/>
      <c r="Q99" s="1"/>
      <c r="S99" s="2"/>
      <c r="T99" s="2"/>
      <c r="U99" s="2"/>
      <c r="V99" s="2"/>
      <c r="W99" s="2"/>
    </row>
    <row r="100" spans="9:23" x14ac:dyDescent="0.3">
      <c r="K100" s="2"/>
      <c r="L100" s="2"/>
      <c r="M100" s="2"/>
      <c r="N100" s="2"/>
      <c r="O100" s="2"/>
      <c r="S100" s="2"/>
      <c r="T100" s="2"/>
      <c r="U100" s="2"/>
      <c r="V100" s="2"/>
      <c r="W100" s="2"/>
    </row>
    <row r="101" spans="9:23" ht="15.6" x14ac:dyDescent="0.3">
      <c r="I101" s="1"/>
      <c r="K101" s="2"/>
      <c r="L101" s="2"/>
      <c r="M101" s="2"/>
      <c r="N101" s="2"/>
      <c r="O101" s="2"/>
      <c r="P101" s="1"/>
      <c r="Q101" s="1"/>
      <c r="S101" s="2"/>
      <c r="T101" s="2"/>
      <c r="U101" s="2"/>
      <c r="V101" s="2"/>
      <c r="W101" s="2"/>
    </row>
    <row r="102" spans="9:23" x14ac:dyDescent="0.3">
      <c r="K102" s="2"/>
      <c r="L102" s="2"/>
      <c r="M102" s="2"/>
      <c r="N102" s="2"/>
      <c r="O102" s="2"/>
      <c r="S102" s="2"/>
      <c r="T102" s="2"/>
      <c r="U102" s="2"/>
      <c r="V102" s="2"/>
      <c r="W102" s="2"/>
    </row>
    <row r="103" spans="9:23" ht="15.6" x14ac:dyDescent="0.3">
      <c r="I103" s="1"/>
      <c r="K103" s="2"/>
      <c r="L103" s="2"/>
      <c r="M103" s="2"/>
      <c r="N103" s="2"/>
      <c r="O103" s="2"/>
      <c r="P103" s="1"/>
      <c r="Q103" s="1"/>
      <c r="S103" s="2"/>
      <c r="T103" s="2"/>
      <c r="U103" s="2"/>
      <c r="V103" s="2"/>
      <c r="W103" s="2"/>
    </row>
    <row r="104" spans="9:23" ht="15.6" x14ac:dyDescent="0.3">
      <c r="I104" s="3"/>
      <c r="K104" s="2"/>
      <c r="L104" s="2"/>
      <c r="M104" s="2"/>
      <c r="N104" s="2"/>
      <c r="O104" s="2"/>
      <c r="Q104" s="3"/>
      <c r="S104" s="2"/>
      <c r="T104" s="2"/>
      <c r="U104" s="2"/>
      <c r="V104" s="2"/>
      <c r="W104" s="2"/>
    </row>
    <row r="105" spans="9:23" ht="15.6" x14ac:dyDescent="0.3">
      <c r="I105" s="1"/>
      <c r="K105" s="2"/>
      <c r="L105" s="2"/>
      <c r="M105" s="2"/>
      <c r="N105" s="2"/>
      <c r="O105" s="2"/>
      <c r="P105" s="1"/>
      <c r="Q105" s="1"/>
      <c r="S105" s="2"/>
      <c r="T105" s="2"/>
      <c r="U105" s="2"/>
      <c r="V105" s="2"/>
      <c r="W105" s="2"/>
    </row>
    <row r="106" spans="9:23" ht="15.6" x14ac:dyDescent="0.3">
      <c r="I106" s="3"/>
      <c r="K106" s="2"/>
      <c r="L106" s="2"/>
      <c r="M106" s="2"/>
      <c r="N106" s="2"/>
      <c r="O106" s="2"/>
      <c r="Q106" s="3"/>
      <c r="S106" s="2"/>
      <c r="T106" s="2"/>
      <c r="U106" s="2"/>
      <c r="V106" s="2"/>
      <c r="W106" s="2"/>
    </row>
    <row r="107" spans="9:23" ht="15.6" x14ac:dyDescent="0.3">
      <c r="I107" s="1"/>
      <c r="K107" s="2"/>
      <c r="L107" s="2"/>
      <c r="M107" s="2"/>
      <c r="N107" s="2"/>
      <c r="O107" s="2"/>
      <c r="P107" s="1"/>
      <c r="Q107" s="1"/>
      <c r="S107" s="2"/>
      <c r="T107" s="2"/>
      <c r="U107" s="2"/>
      <c r="V107" s="2"/>
      <c r="W107" s="2"/>
    </row>
    <row r="108" spans="9:23" ht="15.6" x14ac:dyDescent="0.3">
      <c r="I108" s="3"/>
      <c r="K108" s="2"/>
      <c r="L108" s="2"/>
      <c r="M108" s="2"/>
      <c r="N108" s="2"/>
      <c r="O108" s="2"/>
      <c r="Q108" s="3"/>
      <c r="S108" s="2"/>
      <c r="T108" s="2"/>
      <c r="U108" s="2"/>
      <c r="V108" s="2"/>
      <c r="W108" s="2"/>
    </row>
    <row r="109" spans="9:23" ht="15.6" x14ac:dyDescent="0.3">
      <c r="I109" s="1"/>
      <c r="K109" s="2"/>
      <c r="L109" s="2"/>
      <c r="M109" s="2"/>
      <c r="N109" s="2"/>
      <c r="O109" s="2"/>
      <c r="P109" s="1"/>
      <c r="Q109" s="1"/>
      <c r="S109" s="2"/>
      <c r="T109" s="2"/>
      <c r="U109" s="2"/>
      <c r="V109" s="2"/>
      <c r="W109" s="2"/>
    </row>
    <row r="110" spans="9:23" ht="15.6" x14ac:dyDescent="0.3">
      <c r="I110" s="3"/>
      <c r="K110" s="2"/>
      <c r="L110" s="2"/>
      <c r="M110" s="2"/>
      <c r="N110" s="2"/>
      <c r="O110" s="2"/>
      <c r="Q110" s="3"/>
      <c r="S110" s="2"/>
      <c r="T110" s="2"/>
      <c r="U110" s="2"/>
      <c r="V110" s="2"/>
      <c r="W110" s="2"/>
    </row>
    <row r="111" spans="9:23" ht="15.6" x14ac:dyDescent="0.3">
      <c r="I111" s="1"/>
      <c r="K111" s="2"/>
      <c r="L111" s="2"/>
      <c r="M111" s="2"/>
      <c r="N111" s="2"/>
      <c r="O111" s="2"/>
      <c r="P111" s="1"/>
      <c r="Q111" s="1"/>
      <c r="S111" s="2"/>
      <c r="T111" s="2"/>
      <c r="U111" s="2"/>
      <c r="V111" s="2"/>
      <c r="W111" s="2"/>
    </row>
    <row r="112" spans="9:23" ht="15.6" x14ac:dyDescent="0.3">
      <c r="I112" s="3"/>
      <c r="K112" s="2"/>
      <c r="L112" s="2"/>
      <c r="M112" s="2"/>
      <c r="N112" s="2"/>
      <c r="O112" s="2"/>
      <c r="Q112" s="3"/>
      <c r="S112" s="2"/>
      <c r="T112" s="2"/>
      <c r="U112" s="2"/>
      <c r="V112" s="2"/>
      <c r="W112" s="2"/>
    </row>
    <row r="113" spans="9:23" ht="15.6" x14ac:dyDescent="0.3">
      <c r="I113" s="1"/>
      <c r="K113" s="2"/>
      <c r="L113" s="2"/>
      <c r="M113" s="2"/>
      <c r="N113" s="2"/>
      <c r="O113" s="2"/>
      <c r="P113" s="1"/>
      <c r="Q113" s="1"/>
      <c r="S113" s="2"/>
      <c r="T113" s="2"/>
      <c r="U113" s="2"/>
      <c r="V113" s="2"/>
      <c r="W113" s="2"/>
    </row>
    <row r="114" spans="9:23" ht="15.6" x14ac:dyDescent="0.3">
      <c r="I114" s="3"/>
      <c r="K114" s="2"/>
      <c r="L114" s="2"/>
      <c r="M114" s="2"/>
      <c r="N114" s="2"/>
      <c r="O114" s="2"/>
      <c r="Q114" s="3"/>
      <c r="S114" s="2"/>
      <c r="T114" s="2"/>
      <c r="U114" s="2"/>
      <c r="V114" s="2"/>
      <c r="W114" s="2"/>
    </row>
    <row r="115" spans="9:23" ht="15.6" x14ac:dyDescent="0.3">
      <c r="I115" s="1"/>
      <c r="K115" s="2"/>
      <c r="L115" s="2"/>
      <c r="M115" s="2"/>
      <c r="N115" s="2"/>
      <c r="O115" s="2"/>
      <c r="P115" s="1"/>
      <c r="Q115" s="1"/>
      <c r="S115" s="2"/>
      <c r="T115" s="2"/>
      <c r="U115" s="2"/>
      <c r="V115" s="2"/>
      <c r="W115" s="2"/>
    </row>
    <row r="116" spans="9:23" x14ac:dyDescent="0.3">
      <c r="K116" s="2"/>
      <c r="L116" s="2"/>
      <c r="M116" s="2"/>
      <c r="N116" s="2"/>
      <c r="O116" s="2"/>
      <c r="S116" s="2"/>
      <c r="T116" s="2"/>
      <c r="U116" s="2"/>
      <c r="V116" s="2"/>
      <c r="W116" s="2"/>
    </row>
    <row r="117" spans="9:23" ht="15.6" x14ac:dyDescent="0.3">
      <c r="I117" s="3"/>
      <c r="K117" s="2"/>
      <c r="L117" s="2"/>
      <c r="M117" s="2"/>
      <c r="N117" s="2"/>
      <c r="O117" s="2"/>
      <c r="Q117" s="3"/>
      <c r="S117" s="2"/>
      <c r="T117" s="2"/>
      <c r="U117" s="2"/>
      <c r="V117" s="2"/>
      <c r="W117" s="2"/>
    </row>
    <row r="118" spans="9:23" x14ac:dyDescent="0.3">
      <c r="K118" s="2"/>
      <c r="L118" s="2"/>
      <c r="M118" s="2"/>
      <c r="N118" s="2"/>
      <c r="O118" s="2"/>
      <c r="S118" s="2"/>
      <c r="T118" s="2"/>
      <c r="U118" s="2"/>
      <c r="V118" s="2"/>
      <c r="W118" s="2"/>
    </row>
    <row r="119" spans="9:23" ht="15.6" x14ac:dyDescent="0.3">
      <c r="I119" s="3"/>
      <c r="K119" s="2"/>
      <c r="L119" s="2"/>
      <c r="M119" s="2"/>
      <c r="N119" s="2"/>
      <c r="O119" s="2"/>
      <c r="Q119" s="3"/>
      <c r="S119" s="2"/>
      <c r="T119" s="2"/>
      <c r="U119" s="2"/>
      <c r="V119" s="2"/>
      <c r="W119" s="2"/>
    </row>
    <row r="120" spans="9:23" ht="15.6" x14ac:dyDescent="0.3">
      <c r="I120" s="3"/>
      <c r="K120" s="2"/>
      <c r="L120" s="2"/>
      <c r="M120" s="2"/>
      <c r="N120" s="2"/>
      <c r="O120" s="2"/>
      <c r="Q120" s="3"/>
      <c r="S120" s="2"/>
      <c r="T120" s="2"/>
      <c r="U120" s="2"/>
      <c r="V120" s="2"/>
      <c r="W120" s="2"/>
    </row>
    <row r="121" spans="9:23" ht="15.6" x14ac:dyDescent="0.3">
      <c r="I121" s="3"/>
      <c r="K121" s="2"/>
      <c r="L121" s="2"/>
      <c r="M121" s="2"/>
      <c r="N121" s="2"/>
      <c r="O121" s="2"/>
      <c r="Q121" s="3"/>
      <c r="S121" s="2"/>
      <c r="T121" s="2"/>
      <c r="U121" s="2"/>
      <c r="V121" s="2"/>
      <c r="W121" s="2"/>
    </row>
    <row r="122" spans="9:23" ht="15.6" x14ac:dyDescent="0.3">
      <c r="I122" s="3"/>
      <c r="K122" s="2"/>
      <c r="L122" s="2"/>
      <c r="M122" s="2"/>
      <c r="N122" s="2"/>
      <c r="O122" s="2"/>
      <c r="Q122" s="3"/>
      <c r="S122" s="2"/>
      <c r="T122" s="2"/>
      <c r="U122" s="2"/>
      <c r="V122" s="2"/>
      <c r="W122" s="2"/>
    </row>
    <row r="123" spans="9:23" ht="15.6" x14ac:dyDescent="0.3">
      <c r="I123" s="3"/>
      <c r="K123" s="2"/>
      <c r="L123" s="2"/>
      <c r="M123" s="2"/>
      <c r="N123" s="2"/>
      <c r="O123" s="2"/>
      <c r="Q123" s="3"/>
      <c r="S123" s="2"/>
      <c r="T123" s="2"/>
      <c r="U123" s="2"/>
      <c r="V123" s="2"/>
      <c r="W123" s="2"/>
    </row>
    <row r="124" spans="9:23" ht="15.6" x14ac:dyDescent="0.3">
      <c r="I124" s="3"/>
      <c r="K124" s="2"/>
      <c r="L124" s="2"/>
      <c r="M124" s="2"/>
      <c r="N124" s="2"/>
      <c r="O124" s="2"/>
      <c r="Q124" s="3"/>
      <c r="S124" s="2"/>
      <c r="T124" s="2"/>
      <c r="U124" s="2"/>
      <c r="V124" s="2"/>
      <c r="W124" s="2"/>
    </row>
    <row r="125" spans="9:23" ht="15.6" x14ac:dyDescent="0.3">
      <c r="I125" s="3"/>
      <c r="K125" s="2"/>
      <c r="L125" s="2"/>
      <c r="M125" s="2"/>
      <c r="N125" s="2"/>
      <c r="O125" s="2"/>
      <c r="Q125" s="3"/>
      <c r="S125" s="2"/>
      <c r="T125" s="2"/>
      <c r="U125" s="2"/>
      <c r="V125" s="2"/>
      <c r="W125" s="2"/>
    </row>
    <row r="126" spans="9:23" ht="15.6" x14ac:dyDescent="0.3">
      <c r="I126" s="3"/>
      <c r="K126" s="2"/>
      <c r="L126" s="2"/>
      <c r="M126" s="2"/>
      <c r="N126" s="2"/>
      <c r="O126" s="2"/>
      <c r="Q126" s="3"/>
      <c r="S126" s="2"/>
      <c r="T126" s="2"/>
      <c r="U126" s="2"/>
      <c r="V126" s="2"/>
      <c r="W126" s="2"/>
    </row>
    <row r="127" spans="9:23" ht="15.6" x14ac:dyDescent="0.3">
      <c r="I127" s="3"/>
      <c r="K127" s="2"/>
      <c r="L127" s="2"/>
      <c r="M127" s="2"/>
      <c r="N127" s="2"/>
      <c r="O127" s="2"/>
      <c r="Q127" s="3"/>
      <c r="S127" s="2"/>
      <c r="T127" s="2"/>
      <c r="U127" s="2"/>
      <c r="V127" s="2"/>
      <c r="W127" s="2"/>
    </row>
    <row r="128" spans="9:23" ht="15.6" x14ac:dyDescent="0.3">
      <c r="I128" s="3"/>
      <c r="K128" s="2"/>
      <c r="L128" s="2"/>
      <c r="M128" s="2"/>
      <c r="N128" s="2"/>
      <c r="O128" s="2"/>
      <c r="Q128" s="3"/>
      <c r="S128" s="2"/>
      <c r="T128" s="2"/>
      <c r="U128" s="2"/>
      <c r="V128" s="2"/>
      <c r="W128" s="2"/>
    </row>
    <row r="129" spans="9:23" ht="15.6" x14ac:dyDescent="0.3">
      <c r="I129" s="3"/>
      <c r="K129" s="2"/>
      <c r="L129" s="2"/>
      <c r="M129" s="2"/>
      <c r="N129" s="2"/>
      <c r="O129" s="2"/>
      <c r="Q129" s="3"/>
      <c r="S129" s="2"/>
      <c r="T129" s="2"/>
      <c r="U129" s="2"/>
      <c r="V129" s="2"/>
      <c r="W129" s="2"/>
    </row>
    <row r="130" spans="9:23" ht="15.6" x14ac:dyDescent="0.3">
      <c r="I130" s="3"/>
      <c r="K130" s="2"/>
      <c r="L130" s="2"/>
      <c r="M130" s="2"/>
      <c r="N130" s="2"/>
      <c r="O130" s="2"/>
      <c r="Q130" s="3"/>
      <c r="S130" s="2"/>
      <c r="T130" s="2"/>
      <c r="U130" s="2"/>
      <c r="V130" s="2"/>
      <c r="W130" s="2"/>
    </row>
    <row r="131" spans="9:23" ht="15.6" x14ac:dyDescent="0.3">
      <c r="I131" s="3"/>
      <c r="K131" s="2"/>
      <c r="L131" s="2"/>
      <c r="M131" s="2"/>
      <c r="N131" s="2"/>
      <c r="O131" s="2"/>
      <c r="Q131" s="3"/>
      <c r="S131" s="2"/>
      <c r="T131" s="2"/>
      <c r="U131" s="2"/>
      <c r="V131" s="2"/>
      <c r="W131" s="2"/>
    </row>
    <row r="132" spans="9:23" ht="15.6" x14ac:dyDescent="0.3">
      <c r="I132" s="3"/>
      <c r="K132" s="2"/>
      <c r="L132" s="2"/>
      <c r="M132" s="2"/>
      <c r="N132" s="2"/>
      <c r="O132" s="2"/>
      <c r="Q132" s="3"/>
      <c r="S132" s="2"/>
      <c r="T132" s="2"/>
      <c r="U132" s="2"/>
      <c r="V132" s="2"/>
      <c r="W132" s="2"/>
    </row>
    <row r="133" spans="9:23" ht="15.6" x14ac:dyDescent="0.3">
      <c r="I133" s="3"/>
      <c r="K133" s="2"/>
      <c r="L133" s="2"/>
      <c r="M133" s="2"/>
      <c r="N133" s="2"/>
      <c r="O133" s="2"/>
      <c r="Q133" s="3"/>
      <c r="S133" s="2"/>
      <c r="T133" s="2"/>
      <c r="U133" s="2"/>
      <c r="V133" s="2"/>
      <c r="W133" s="2"/>
    </row>
    <row r="134" spans="9:23" ht="15.6" x14ac:dyDescent="0.3">
      <c r="I134" s="3"/>
      <c r="K134" s="2"/>
      <c r="L134" s="2"/>
      <c r="M134" s="2"/>
      <c r="N134" s="2"/>
      <c r="O134" s="2"/>
      <c r="Q134" s="3"/>
      <c r="S134" s="2"/>
      <c r="T134" s="2"/>
      <c r="U134" s="2"/>
      <c r="V134" s="2"/>
      <c r="W13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2016-10-22T22:34:58Z</dcterms:created>
  <dcterms:modified xsi:type="dcterms:W3CDTF">2021-01-28T11:33:08Z</dcterms:modified>
</cp:coreProperties>
</file>